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Product_master" sheetId="1" r:id="rId1"/>
    <sheet name="Transactions" sheetId="2" r:id="rId2"/>
    <sheet name="Waterfall_Template" sheetId="3" r:id="rId3"/>
    <sheet name="Price_Volume_Mix" sheetId="4" r:id="rId4"/>
    <sheet name="README" sheetId="5" r:id="rId5"/>
    <sheet name="Consistency_Checks" sheetId="6" r:id="rId6"/>
  </sheets>
  <definedNames>
    <definedName name="_xlnm._FilterDatabase" localSheetId="1" hidden="1">Transactions!$A$1:$R$145</definedName>
  </definedNames>
  <calcPr calcId="124519" fullCalcOnLoad="1"/>
</workbook>
</file>

<file path=xl/sharedStrings.xml><?xml version="1.0" encoding="utf-8"?>
<sst xmlns="http://schemas.openxmlformats.org/spreadsheetml/2006/main" count="714" uniqueCount="112">
  <si>
    <t>Productnaam</t>
  </si>
  <si>
    <t>SKU</t>
  </si>
  <si>
    <t>ATC</t>
  </si>
  <si>
    <t>Introductiedatum</t>
  </si>
  <si>
    <t>Inhoud/verpakking</t>
  </si>
  <si>
    <t>Lijstprijs EUR (excl. btw)</t>
  </si>
  <si>
    <t>Retail aandeel</t>
  </si>
  <si>
    <t>Cardiozol 50mg</t>
  </si>
  <si>
    <t>Neurolex 20mg</t>
  </si>
  <si>
    <t>Oncavax 100mg IV</t>
  </si>
  <si>
    <t>Diabetrix 500mg</t>
  </si>
  <si>
    <t>Pulmoclear 200mcg</t>
  </si>
  <si>
    <t>Dermaplus 0.1% cream</t>
  </si>
  <si>
    <t>CZ50</t>
  </si>
  <si>
    <t>NL20</t>
  </si>
  <si>
    <t>OV100</t>
  </si>
  <si>
    <t>DB500</t>
  </si>
  <si>
    <t>PM200</t>
  </si>
  <si>
    <t>DP001</t>
  </si>
  <si>
    <t>C09AA</t>
  </si>
  <si>
    <t>N06AB</t>
  </si>
  <si>
    <t>L01XX</t>
  </si>
  <si>
    <t>A10BA</t>
  </si>
  <si>
    <t>R03BA</t>
  </si>
  <si>
    <t>D07AA</t>
  </si>
  <si>
    <t>2020-03-01</t>
  </si>
  <si>
    <t>2019-11-01</t>
  </si>
  <si>
    <t>2021-06-15</t>
  </si>
  <si>
    <t>2018-02-01</t>
  </si>
  <si>
    <t>2022-01-20</t>
  </si>
  <si>
    <t>2017-05-01</t>
  </si>
  <si>
    <t>Datum</t>
  </si>
  <si>
    <t>Kanaal</t>
  </si>
  <si>
    <t>Klant</t>
  </si>
  <si>
    <t>Aantal eenheden</t>
  </si>
  <si>
    <t>Bruto omzet EUR</t>
  </si>
  <si>
    <t>Groothandel korting EUR</t>
  </si>
  <si>
    <t>Apotheek korting EUR</t>
  </si>
  <si>
    <t>Zorgverzekeraar korting EUR</t>
  </si>
  <si>
    <t>Promotionele ondersteuning EUR</t>
  </si>
  <si>
    <t>Tender korting EUR</t>
  </si>
  <si>
    <t>Ziekenhuis rebate EUR</t>
  </si>
  <si>
    <t>Patiëntondersteuning (PSP) EUR</t>
  </si>
  <si>
    <t>Retouren EUR</t>
  </si>
  <si>
    <t>Overige correcties EUR</t>
  </si>
  <si>
    <t>Netto omzet EUR</t>
  </si>
  <si>
    <t>Openbaar apotheek</t>
  </si>
  <si>
    <t>Ziekenhuis</t>
  </si>
  <si>
    <t>Brocacef</t>
  </si>
  <si>
    <t>UMC Utrecht</t>
  </si>
  <si>
    <t>Mosadex</t>
  </si>
  <si>
    <t>UMCG</t>
  </si>
  <si>
    <t>Erasmus MC</t>
  </si>
  <si>
    <t>BENU</t>
  </si>
  <si>
    <t>Amsterdam UMC</t>
  </si>
  <si>
    <t>Maand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</si>
  <si>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</si>
  <si>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</si>
  <si>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</si>
  <si>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</si>
  <si>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</si>
  <si>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</si>
  <si>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</si>
  <si>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</si>
  <si>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</si>
  <si>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</si>
  <si>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</si>
  <si>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</si>
  <si>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H1 hoeveelheid (Q1)</t>
  </si>
  <si>
    <t>H2 hoeveelheid (Q2)</t>
  </si>
  <si>
    <t>H1 netto prijs (P1)</t>
  </si>
  <si>
    <t>H2 netto prijs (P2)</t>
  </si>
  <si>
    <t>Prijs-effect EUR</t>
  </si>
  <si>
    <t>Volume-effect EUR</t>
  </si>
  <si>
    <t>Mix/residu EUR</t>
  </si>
  <si>
    <t>Netto mutatie EUR (H2 vs H1)</t>
  </si>
  <si>
    <t>Instructies</t>
  </si>
  <si>
    <t>Doel: Dit Excel-bestand is een realistische, fictieve dataset voor een NL farma-bedrijf (omzet &gt; €100 mln) om Waterfall- en Consistency-analyses te demonstreren.</t>
  </si>
  <si>
    <t>Belangrijk: Alle bedragen zijn exclusief btw. Vul in de portal je eigen data met exact dezelfde kolomnamen om de analyses te laten werken.</t>
  </si>
  <si>
    <t>Tabbladen:</t>
  </si>
  <si>
    <t>1) Product_master – productstam met SKU, ATC, introductiedatum, verpakkingsinhoud en lijstprijs.</t>
  </si>
  <si>
    <t>2) Transactions – maandelijkse verkoop (per kanaal/klant) met bruto omzet en kortingen/adjustments per component; eindigt in Netto omzet.</t>
  </si>
  <si>
    <t>3) Waterfall_Template – kant-en-klare aggregatie per maand met alle componenten voor een bruto-naar-netto waterfall.</t>
  </si>
  <si>
    <t>4) Price_Volume_Mix – H1 vs H2 template met ingebouwde formules voor prijs-, volume- en mix/residueel effect.</t>
  </si>
  <si>
    <t>5) Consistency_Checks – controle totalen en logische datakruisen (OK/NIET OK).</t>
  </si>
  <si>
    <t>Toelichting kortingen (NL-context, voorbeeld):</t>
  </si>
  <si>
    <t>- Groothandel korting: korting aan distributeurs (BENU/Mosadex/Brocacef).</t>
  </si>
  <si>
    <t>- Apotheek korting: korting aan openbare apotheken.</t>
  </si>
  <si>
    <t>- Zorgverzekeraar korting: kortingen/terugbetalingen richting verzekeraars.</t>
  </si>
  <si>
    <t>- Tender korting: ziekenhuiskortingen (bijv. aanbestedingen).</t>
  </si>
  <si>
    <t>- Ziekenhuis rebate: aanvullende rebates in het ziekenhuissegment.</t>
  </si>
  <si>
    <t>- Patiëntondersteuning (PSP): accruals voor supportprogramma’s.</t>
  </si>
  <si>
    <t>- Retouren: credit voor retouren.</t>
  </si>
  <si>
    <t>- Overige correcties: kleine afrondingen/credit/debet-correcties.</t>
  </si>
  <si>
    <t>Let op: Dit is fictieve data; namen en bedragen zijn verzonnen maar realistisch.</t>
  </si>
  <si>
    <t>Check</t>
  </si>
  <si>
    <t>Status</t>
  </si>
  <si>
    <t>Detail</t>
  </si>
  <si>
    <t>Som Netto omzet (Transactions) == Som Netto omzet (Waterfall)</t>
  </si>
  <si>
    <t>Som Bruto omzet (Transactions) == Som Bruto omzet (Waterfall)</t>
  </si>
  <si>
    <t>Netto omzet is niet negatief per maand</t>
  </si>
  <si>
    <t>Som van alle componenten leidt tot Netto (Bruto minus kortingen/returns/etc.)</t>
  </si>
  <si>
    <t>tbd</t>
  </si>
  <si>
    <t>—</t>
  </si>
  <si>
    <t>TOTAAL</t>
  </si>
  <si>
    <t>Helper_Total_Net</t>
  </si>
  <si>
    <t>Helper_Total_Gross</t>
  </si>
  <si>
    <t>Transacties totaal vs Waterfall totaal Netto omzet</t>
  </si>
  <si>
    <t>Transacties totaal vs Waterfall totaal Bruto omzet</t>
  </si>
  <si>
    <t>Controle op negatieve Netto omzet per maand</t>
  </si>
  <si>
    <t>Rekenkundig verschil EUR</t>
  </si>
  <si>
    <t>Controle: Bruto - (alle kortingen/returns/correcties) = Netto (per maand)</t>
  </si>
</sst>
</file>

<file path=xl/styles.xml><?xml version="1.0" encoding="utf-8"?>
<styleSheet xmlns="http://schemas.openxmlformats.org/spreadsheetml/2006/main">
  <numFmts count="2">
    <numFmt numFmtId="164" formatCode="#,##0.00;[Red]-#,##0.00"/>
    <numFmt numFmtId="165" formatCode="YYYY-MM-DD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0" fontId="1" fillId="0" borderId="1" xfId="0" applyFont="1" applyBorder="1" applyAlignment="1">
      <alignment horizontal="center" vertical="top"/>
    </xf>
    <xf numFmtId="164" fontId="0" fillId="0" borderId="0" xfId="0" applyNumberFormat="1"/>
    <xf numFmtId="165" fontId="0" fillId="0" borderId="0" xfId="0" applyNumberFormat="1"/>
    <xf numFmtId="0" fontId="1" fillId="0" borderId="0" xfId="0" applyFont="1"/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7"/>
  <sheetViews>
    <sheetView tabSelected="1" workbookViewId="0"/>
  </sheetViews>
  <sheetFormatPr defaultRowHeight="15"/>
  <sheetData>
    <row r="1" spans="1:7" s="1" customForma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t="s">
        <v>7</v>
      </c>
      <c r="B2" t="s">
        <v>13</v>
      </c>
      <c r="C2" t="s">
        <v>19</v>
      </c>
      <c r="D2" t="s">
        <v>25</v>
      </c>
      <c r="E2">
        <v>28</v>
      </c>
      <c r="F2">
        <v>48.5</v>
      </c>
      <c r="G2">
        <v>0.75</v>
      </c>
    </row>
    <row r="3" spans="1:7">
      <c r="A3" t="s">
        <v>8</v>
      </c>
      <c r="B3" t="s">
        <v>14</v>
      </c>
      <c r="C3" t="s">
        <v>20</v>
      </c>
      <c r="D3" t="s">
        <v>26</v>
      </c>
      <c r="E3">
        <v>30</v>
      </c>
      <c r="F3">
        <v>62</v>
      </c>
      <c r="G3">
        <v>0.85</v>
      </c>
    </row>
    <row r="4" spans="1:7">
      <c r="A4" t="s">
        <v>9</v>
      </c>
      <c r="B4" t="s">
        <v>15</v>
      </c>
      <c r="C4" t="s">
        <v>21</v>
      </c>
      <c r="D4" t="s">
        <v>27</v>
      </c>
      <c r="E4">
        <v>1</v>
      </c>
      <c r="F4">
        <v>1350</v>
      </c>
      <c r="G4">
        <v>0.1</v>
      </c>
    </row>
    <row r="5" spans="1:7">
      <c r="A5" t="s">
        <v>10</v>
      </c>
      <c r="B5" t="s">
        <v>16</v>
      </c>
      <c r="C5" t="s">
        <v>22</v>
      </c>
      <c r="D5" t="s">
        <v>28</v>
      </c>
      <c r="E5">
        <v>60</v>
      </c>
      <c r="F5">
        <v>32</v>
      </c>
      <c r="G5">
        <v>0.7</v>
      </c>
    </row>
    <row r="6" spans="1:7">
      <c r="A6" t="s">
        <v>11</v>
      </c>
      <c r="B6" t="s">
        <v>17</v>
      </c>
      <c r="C6" t="s">
        <v>23</v>
      </c>
      <c r="D6" t="s">
        <v>29</v>
      </c>
      <c r="E6">
        <v>1</v>
      </c>
      <c r="F6">
        <v>75</v>
      </c>
      <c r="G6">
        <v>0.6</v>
      </c>
    </row>
    <row r="7" spans="1:7">
      <c r="A7" t="s">
        <v>12</v>
      </c>
      <c r="B7" t="s">
        <v>18</v>
      </c>
      <c r="C7" t="s">
        <v>24</v>
      </c>
      <c r="D7" t="s">
        <v>30</v>
      </c>
      <c r="E7">
        <v>1</v>
      </c>
      <c r="F7">
        <v>22</v>
      </c>
      <c r="G7">
        <v>0.9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45"/>
  <sheetViews>
    <sheetView workbookViewId="0"/>
  </sheetViews>
  <sheetFormatPr defaultRowHeight="15"/>
  <cols>
    <col min="1" max="1" width="12.7109375" customWidth="1"/>
    <col min="2" max="5" width="18.7109375" customWidth="1"/>
    <col min="7" max="18" width="16.7109375" style="3" customWidth="1"/>
  </cols>
  <sheetData>
    <row r="1" spans="1:20" s="1" customFormat="1">
      <c r="A1" s="2" t="s">
        <v>31</v>
      </c>
      <c r="B1" s="2" t="s">
        <v>1</v>
      </c>
      <c r="C1" s="2" t="s">
        <v>0</v>
      </c>
      <c r="D1" s="2" t="s">
        <v>32</v>
      </c>
      <c r="E1" s="2" t="s">
        <v>33</v>
      </c>
      <c r="F1" s="2" t="s">
        <v>34</v>
      </c>
      <c r="G1" s="2" t="s">
        <v>5</v>
      </c>
      <c r="H1" s="2" t="s">
        <v>35</v>
      </c>
      <c r="I1" s="2" t="s">
        <v>36</v>
      </c>
      <c r="J1" s="2" t="s">
        <v>37</v>
      </c>
      <c r="K1" s="2" t="s">
        <v>38</v>
      </c>
      <c r="L1" s="2" t="s">
        <v>39</v>
      </c>
      <c r="M1" s="2" t="s">
        <v>40</v>
      </c>
      <c r="N1" s="2" t="s">
        <v>41</v>
      </c>
      <c r="O1" s="2" t="s">
        <v>42</v>
      </c>
      <c r="P1" s="2" t="s">
        <v>43</v>
      </c>
      <c r="Q1" s="2" t="s">
        <v>44</v>
      </c>
      <c r="R1" s="2" t="s">
        <v>45</v>
      </c>
      <c r="S1" s="1" t="s">
        <v>105</v>
      </c>
      <c r="T1" s="1" t="s">
        <v>106</v>
      </c>
    </row>
    <row r="2" spans="1:20">
      <c r="A2" s="4">
        <v>45292</v>
      </c>
      <c r="B2" t="s">
        <v>13</v>
      </c>
      <c r="C2" t="s">
        <v>7</v>
      </c>
      <c r="D2" t="s">
        <v>46</v>
      </c>
      <c r="E2" t="s">
        <v>48</v>
      </c>
      <c r="F2">
        <v>16828</v>
      </c>
      <c r="G2" s="3">
        <v>48.5</v>
      </c>
      <c r="H2" s="3">
        <v>2606301.505434753</v>
      </c>
      <c r="I2" s="3">
        <v>156378.0903260852</v>
      </c>
      <c r="J2" s="3">
        <v>78189.0451630426</v>
      </c>
      <c r="K2" s="3">
        <v>208504.1204347803</v>
      </c>
      <c r="L2" s="3">
        <v>26063.01505434753</v>
      </c>
      <c r="M2" s="3">
        <v>0</v>
      </c>
      <c r="N2" s="3">
        <v>0</v>
      </c>
      <c r="O2" s="3">
        <v>26063.01505434753</v>
      </c>
      <c r="P2" s="3">
        <v>13031.50752717377</v>
      </c>
      <c r="Q2" s="3">
        <v>0</v>
      </c>
      <c r="R2" s="3">
        <v>2098072.711874977</v>
      </c>
      <c r="S2">
        <f>SUM(Transactions!R2:R145)</f>
        <v>0</v>
      </c>
      <c r="T2">
        <f>SUM(Transactions!H2:H145)</f>
        <v>0</v>
      </c>
    </row>
    <row r="3" spans="1:20">
      <c r="A3" s="4">
        <v>45292</v>
      </c>
      <c r="B3" t="s">
        <v>13</v>
      </c>
      <c r="C3" t="s">
        <v>7</v>
      </c>
      <c r="D3" t="s">
        <v>47</v>
      </c>
      <c r="E3" t="s">
        <v>49</v>
      </c>
      <c r="F3">
        <v>5609</v>
      </c>
      <c r="G3" s="3">
        <v>48.5</v>
      </c>
      <c r="H3" s="3">
        <v>868715.5421906068</v>
      </c>
      <c r="I3" s="3">
        <v>0</v>
      </c>
      <c r="J3" s="3">
        <v>0</v>
      </c>
      <c r="K3" s="3">
        <v>0</v>
      </c>
      <c r="L3" s="3">
        <v>4343.577710953035</v>
      </c>
      <c r="M3" s="3">
        <v>86871.55421906068</v>
      </c>
      <c r="N3" s="3">
        <v>43435.77710953034</v>
      </c>
      <c r="O3" s="3">
        <v>8687.155421906069</v>
      </c>
      <c r="P3" s="3">
        <v>1737.431084381214</v>
      </c>
      <c r="Q3" s="3">
        <v>0</v>
      </c>
      <c r="R3" s="3">
        <v>723640.0466447755</v>
      </c>
    </row>
    <row r="4" spans="1:20">
      <c r="A4" s="4">
        <v>45292</v>
      </c>
      <c r="B4" t="s">
        <v>16</v>
      </c>
      <c r="C4" t="s">
        <v>10</v>
      </c>
      <c r="D4" t="s">
        <v>46</v>
      </c>
      <c r="E4" t="s">
        <v>50</v>
      </c>
      <c r="F4">
        <v>19309</v>
      </c>
      <c r="G4" s="3">
        <v>32</v>
      </c>
      <c r="H4" s="3">
        <v>1973150.327007845</v>
      </c>
      <c r="I4" s="3">
        <v>118389.0196204707</v>
      </c>
      <c r="J4" s="3">
        <v>59194.50981023535</v>
      </c>
      <c r="K4" s="3">
        <v>157852.0261606276</v>
      </c>
      <c r="L4" s="3">
        <v>19731.50327007845</v>
      </c>
      <c r="M4" s="3">
        <v>0</v>
      </c>
      <c r="N4" s="3">
        <v>0</v>
      </c>
      <c r="O4" s="3">
        <v>19731.50327007845</v>
      </c>
      <c r="P4" s="3">
        <v>9865.751635039225</v>
      </c>
      <c r="Q4" s="3">
        <v>3946.300654015691</v>
      </c>
      <c r="R4" s="3">
        <v>1584439.7125873</v>
      </c>
    </row>
    <row r="5" spans="1:20">
      <c r="A5" s="4">
        <v>45292</v>
      </c>
      <c r="B5" t="s">
        <v>16</v>
      </c>
      <c r="C5" t="s">
        <v>10</v>
      </c>
      <c r="D5" t="s">
        <v>47</v>
      </c>
      <c r="E5" t="s">
        <v>49</v>
      </c>
      <c r="F5">
        <v>8275</v>
      </c>
      <c r="G5" s="3">
        <v>32</v>
      </c>
      <c r="H5" s="3">
        <v>845606.6578274338</v>
      </c>
      <c r="I5" s="3">
        <v>0</v>
      </c>
      <c r="J5" s="3">
        <v>0</v>
      </c>
      <c r="K5" s="3">
        <v>0</v>
      </c>
      <c r="L5" s="3">
        <v>4228.033289137169</v>
      </c>
      <c r="M5" s="3">
        <v>84560.66578274338</v>
      </c>
      <c r="N5" s="3">
        <v>42280.33289137169</v>
      </c>
      <c r="O5" s="3">
        <v>8456.066578274338</v>
      </c>
      <c r="P5" s="3">
        <v>1691.213315654868</v>
      </c>
      <c r="Q5" s="3">
        <v>0</v>
      </c>
      <c r="R5" s="3">
        <v>704390.3459702523</v>
      </c>
    </row>
    <row r="6" spans="1:20">
      <c r="A6" s="4">
        <v>45292</v>
      </c>
      <c r="B6" t="s">
        <v>18</v>
      </c>
      <c r="C6" t="s">
        <v>12</v>
      </c>
      <c r="D6" t="s">
        <v>46</v>
      </c>
      <c r="E6" t="s">
        <v>48</v>
      </c>
      <c r="F6">
        <v>12233</v>
      </c>
      <c r="G6" s="3">
        <v>22</v>
      </c>
      <c r="H6" s="3">
        <v>859421.2137253246</v>
      </c>
      <c r="I6" s="3">
        <v>51565.27282351947</v>
      </c>
      <c r="J6" s="3">
        <v>25782.63641175974</v>
      </c>
      <c r="K6" s="3">
        <v>68753.69709802596</v>
      </c>
      <c r="L6" s="3">
        <v>8594.212137253246</v>
      </c>
      <c r="M6" s="3">
        <v>0</v>
      </c>
      <c r="N6" s="3">
        <v>0</v>
      </c>
      <c r="O6" s="3">
        <v>8594.212137253246</v>
      </c>
      <c r="P6" s="3">
        <v>4297.106068626623</v>
      </c>
      <c r="Q6" s="3">
        <v>0</v>
      </c>
      <c r="R6" s="3">
        <v>691834.0770488862</v>
      </c>
    </row>
    <row r="7" spans="1:20">
      <c r="A7" s="4">
        <v>45292</v>
      </c>
      <c r="B7" t="s">
        <v>18</v>
      </c>
      <c r="C7" t="s">
        <v>12</v>
      </c>
      <c r="D7" t="s">
        <v>47</v>
      </c>
      <c r="E7" t="s">
        <v>51</v>
      </c>
      <c r="F7">
        <v>1359</v>
      </c>
      <c r="G7" s="3">
        <v>22</v>
      </c>
      <c r="H7" s="3">
        <v>95475.63389624099</v>
      </c>
      <c r="I7" s="3">
        <v>0</v>
      </c>
      <c r="J7" s="3">
        <v>0</v>
      </c>
      <c r="K7" s="3">
        <v>0</v>
      </c>
      <c r="L7" s="3">
        <v>477.378169481205</v>
      </c>
      <c r="M7" s="3">
        <v>9547.5633896241</v>
      </c>
      <c r="N7" s="3">
        <v>4773.78169481205</v>
      </c>
      <c r="O7" s="3">
        <v>954.7563389624099</v>
      </c>
      <c r="P7" s="3">
        <v>190.951267792482</v>
      </c>
      <c r="Q7" s="3">
        <v>-143.2134508443615</v>
      </c>
      <c r="R7" s="3">
        <v>79674.41648641312</v>
      </c>
    </row>
    <row r="8" spans="1:20">
      <c r="A8" s="4">
        <v>45292</v>
      </c>
      <c r="B8" t="s">
        <v>14</v>
      </c>
      <c r="C8" t="s">
        <v>8</v>
      </c>
      <c r="D8" t="s">
        <v>46</v>
      </c>
      <c r="E8" t="s">
        <v>50</v>
      </c>
      <c r="F8">
        <v>15215</v>
      </c>
      <c r="G8" s="3">
        <v>62</v>
      </c>
      <c r="H8" s="3">
        <v>3012409.850937889</v>
      </c>
      <c r="I8" s="3">
        <v>180744.5910562733</v>
      </c>
      <c r="J8" s="3">
        <v>90372.29552813667</v>
      </c>
      <c r="K8" s="3">
        <v>240992.7880750312</v>
      </c>
      <c r="L8" s="3">
        <v>30124.0985093789</v>
      </c>
      <c r="M8" s="3">
        <v>0</v>
      </c>
      <c r="N8" s="3">
        <v>0</v>
      </c>
      <c r="O8" s="3">
        <v>30124.0985093789</v>
      </c>
      <c r="P8" s="3">
        <v>15062.04925468945</v>
      </c>
      <c r="Q8" s="3">
        <v>-4518.614776406835</v>
      </c>
      <c r="R8" s="3">
        <v>2429508.544781408</v>
      </c>
    </row>
    <row r="9" spans="1:20">
      <c r="A9" s="4">
        <v>45292</v>
      </c>
      <c r="B9" t="s">
        <v>14</v>
      </c>
      <c r="C9" t="s">
        <v>8</v>
      </c>
      <c r="D9" t="s">
        <v>47</v>
      </c>
      <c r="E9" t="s">
        <v>52</v>
      </c>
      <c r="F9">
        <v>2685</v>
      </c>
      <c r="G9" s="3">
        <v>62</v>
      </c>
      <c r="H9" s="3">
        <v>531601.738400804</v>
      </c>
      <c r="I9" s="3">
        <v>0</v>
      </c>
      <c r="J9" s="3">
        <v>0</v>
      </c>
      <c r="K9" s="3">
        <v>0</v>
      </c>
      <c r="L9" s="3">
        <v>2658.00869200402</v>
      </c>
      <c r="M9" s="3">
        <v>53160.1738400804</v>
      </c>
      <c r="N9" s="3">
        <v>26580.0869200402</v>
      </c>
      <c r="O9" s="3">
        <v>5316.01738400804</v>
      </c>
      <c r="P9" s="3">
        <v>1063.203476801608</v>
      </c>
      <c r="Q9" s="3">
        <v>-797.402607601206</v>
      </c>
      <c r="R9" s="3">
        <v>443621.6506954709</v>
      </c>
    </row>
    <row r="10" spans="1:20">
      <c r="A10" s="4">
        <v>45292</v>
      </c>
      <c r="B10" t="s">
        <v>15</v>
      </c>
      <c r="C10" t="s">
        <v>9</v>
      </c>
      <c r="D10" t="s">
        <v>46</v>
      </c>
      <c r="E10" t="s">
        <v>48</v>
      </c>
      <c r="F10">
        <v>43</v>
      </c>
      <c r="G10" s="3">
        <v>1350</v>
      </c>
      <c r="H10" s="3">
        <v>185375.6287268978</v>
      </c>
      <c r="I10" s="3">
        <v>11122.53772361387</v>
      </c>
      <c r="J10" s="3">
        <v>5561.268861806933</v>
      </c>
      <c r="K10" s="3">
        <v>14830.05029815182</v>
      </c>
      <c r="L10" s="3">
        <v>1853.756287268978</v>
      </c>
      <c r="M10" s="3">
        <v>0</v>
      </c>
      <c r="N10" s="3">
        <v>0</v>
      </c>
      <c r="O10" s="3">
        <v>1853.756287268978</v>
      </c>
      <c r="P10" s="3">
        <v>926.8781436344889</v>
      </c>
      <c r="Q10" s="3">
        <v>0</v>
      </c>
      <c r="R10" s="3">
        <v>149227.3811251527</v>
      </c>
    </row>
    <row r="11" spans="1:20">
      <c r="A11" s="4">
        <v>45292</v>
      </c>
      <c r="B11" t="s">
        <v>15</v>
      </c>
      <c r="C11" t="s">
        <v>9</v>
      </c>
      <c r="D11" t="s">
        <v>47</v>
      </c>
      <c r="E11" t="s">
        <v>49</v>
      </c>
      <c r="F11">
        <v>388</v>
      </c>
      <c r="G11" s="3">
        <v>1350</v>
      </c>
      <c r="H11" s="3">
        <v>1672691.719675264</v>
      </c>
      <c r="I11" s="3">
        <v>0</v>
      </c>
      <c r="J11" s="3">
        <v>0</v>
      </c>
      <c r="K11" s="3">
        <v>0</v>
      </c>
      <c r="L11" s="3">
        <v>8363.458598376317</v>
      </c>
      <c r="M11" s="3">
        <v>334538.3439350527</v>
      </c>
      <c r="N11" s="3">
        <v>83634.58598376319</v>
      </c>
      <c r="O11" s="3">
        <v>16726.91719675263</v>
      </c>
      <c r="P11" s="3">
        <v>3345.383439350527</v>
      </c>
      <c r="Q11" s="3">
        <v>3345.383439350527</v>
      </c>
      <c r="R11" s="3">
        <v>1222737.647082618</v>
      </c>
    </row>
    <row r="12" spans="1:20">
      <c r="A12" s="4">
        <v>45292</v>
      </c>
      <c r="B12" t="s">
        <v>17</v>
      </c>
      <c r="C12" t="s">
        <v>11</v>
      </c>
      <c r="D12" t="s">
        <v>46</v>
      </c>
      <c r="E12" t="s">
        <v>53</v>
      </c>
      <c r="F12">
        <v>5884</v>
      </c>
      <c r="G12" s="3">
        <v>75</v>
      </c>
      <c r="H12" s="3">
        <v>1409237.983758484</v>
      </c>
      <c r="I12" s="3">
        <v>84554.27902550904</v>
      </c>
      <c r="J12" s="3">
        <v>42277.13951275452</v>
      </c>
      <c r="K12" s="3">
        <v>112739.0387006787</v>
      </c>
      <c r="L12" s="3">
        <v>14092.37983758484</v>
      </c>
      <c r="M12" s="3">
        <v>0</v>
      </c>
      <c r="N12" s="3">
        <v>0</v>
      </c>
      <c r="O12" s="3">
        <v>14092.37983758484</v>
      </c>
      <c r="P12" s="3">
        <v>7046.189918792419</v>
      </c>
      <c r="Q12" s="3">
        <v>0</v>
      </c>
      <c r="R12" s="3">
        <v>1134436.576925579</v>
      </c>
    </row>
    <row r="13" spans="1:20">
      <c r="A13" s="4">
        <v>45292</v>
      </c>
      <c r="B13" t="s">
        <v>17</v>
      </c>
      <c r="C13" t="s">
        <v>11</v>
      </c>
      <c r="D13" t="s">
        <v>47</v>
      </c>
      <c r="E13" t="s">
        <v>52</v>
      </c>
      <c r="F13">
        <v>3923</v>
      </c>
      <c r="G13" s="3">
        <v>75</v>
      </c>
      <c r="H13" s="3">
        <v>939571.8236377519</v>
      </c>
      <c r="I13" s="3">
        <v>0</v>
      </c>
      <c r="J13" s="3">
        <v>0</v>
      </c>
      <c r="K13" s="3">
        <v>0</v>
      </c>
      <c r="L13" s="3">
        <v>4697.85911818876</v>
      </c>
      <c r="M13" s="3">
        <v>93957.18236377519</v>
      </c>
      <c r="N13" s="3">
        <v>46978.5911818876</v>
      </c>
      <c r="O13" s="3">
        <v>9395.718236377519</v>
      </c>
      <c r="P13" s="3">
        <v>1879.143647275504</v>
      </c>
      <c r="Q13" s="3">
        <v>1879.143647275504</v>
      </c>
      <c r="R13" s="3">
        <v>780784.1854429719</v>
      </c>
    </row>
    <row r="14" spans="1:20">
      <c r="A14" s="4">
        <v>45323</v>
      </c>
      <c r="B14" t="s">
        <v>13</v>
      </c>
      <c r="C14" t="s">
        <v>7</v>
      </c>
      <c r="D14" t="s">
        <v>46</v>
      </c>
      <c r="E14" t="s">
        <v>50</v>
      </c>
      <c r="F14">
        <v>17542</v>
      </c>
      <c r="G14" s="3">
        <v>48.5</v>
      </c>
      <c r="H14" s="3">
        <v>2716885.01356884</v>
      </c>
      <c r="I14" s="3">
        <v>163013.1008141304</v>
      </c>
      <c r="J14" s="3">
        <v>81506.55040706521</v>
      </c>
      <c r="K14" s="3">
        <v>217350.8010855072</v>
      </c>
      <c r="L14" s="3">
        <v>27168.8501356884</v>
      </c>
      <c r="M14" s="3">
        <v>0</v>
      </c>
      <c r="N14" s="3">
        <v>0</v>
      </c>
      <c r="O14" s="3">
        <v>27168.8501356884</v>
      </c>
      <c r="P14" s="3">
        <v>13584.4250678442</v>
      </c>
      <c r="Q14" s="3">
        <v>0</v>
      </c>
      <c r="R14" s="3">
        <v>2187092.435922917</v>
      </c>
    </row>
    <row r="15" spans="1:20">
      <c r="A15" s="4">
        <v>45323</v>
      </c>
      <c r="B15" t="s">
        <v>13</v>
      </c>
      <c r="C15" t="s">
        <v>7</v>
      </c>
      <c r="D15" t="s">
        <v>47</v>
      </c>
      <c r="E15" t="s">
        <v>49</v>
      </c>
      <c r="F15">
        <v>5848</v>
      </c>
      <c r="G15" s="3">
        <v>48.5</v>
      </c>
      <c r="H15" s="3">
        <v>905731.5904315687</v>
      </c>
      <c r="I15" s="3">
        <v>0</v>
      </c>
      <c r="J15" s="3">
        <v>0</v>
      </c>
      <c r="K15" s="3">
        <v>0</v>
      </c>
      <c r="L15" s="3">
        <v>4528.657952157843</v>
      </c>
      <c r="M15" s="3">
        <v>90573.15904315688</v>
      </c>
      <c r="N15" s="3">
        <v>45286.57952157844</v>
      </c>
      <c r="O15" s="3">
        <v>9057.315904315687</v>
      </c>
      <c r="P15" s="3">
        <v>1811.463180863137</v>
      </c>
      <c r="Q15" s="3">
        <v>0</v>
      </c>
      <c r="R15" s="3">
        <v>754474.4148294968</v>
      </c>
    </row>
    <row r="16" spans="1:20">
      <c r="A16" s="4">
        <v>45323</v>
      </c>
      <c r="B16" t="s">
        <v>16</v>
      </c>
      <c r="C16" t="s">
        <v>10</v>
      </c>
      <c r="D16" t="s">
        <v>46</v>
      </c>
      <c r="E16" t="s">
        <v>53</v>
      </c>
      <c r="F16">
        <v>18595</v>
      </c>
      <c r="G16" s="3">
        <v>32</v>
      </c>
      <c r="H16" s="3">
        <v>1900188.012362674</v>
      </c>
      <c r="I16" s="3">
        <v>114011.2807417605</v>
      </c>
      <c r="J16" s="3">
        <v>57005.64037088023</v>
      </c>
      <c r="K16" s="3">
        <v>152015.040989014</v>
      </c>
      <c r="L16" s="3">
        <v>19001.88012362675</v>
      </c>
      <c r="M16" s="3">
        <v>0</v>
      </c>
      <c r="N16" s="3">
        <v>0</v>
      </c>
      <c r="O16" s="3">
        <v>19001.88012362675</v>
      </c>
      <c r="P16" s="3">
        <v>9500.940061813373</v>
      </c>
      <c r="Q16" s="3">
        <v>3800.376024725349</v>
      </c>
      <c r="R16" s="3">
        <v>1525850.973927228</v>
      </c>
    </row>
    <row r="17" spans="1:18">
      <c r="A17" s="4">
        <v>45323</v>
      </c>
      <c r="B17" t="s">
        <v>16</v>
      </c>
      <c r="C17" t="s">
        <v>10</v>
      </c>
      <c r="D17" t="s">
        <v>47</v>
      </c>
      <c r="E17" t="s">
        <v>51</v>
      </c>
      <c r="F17">
        <v>7969</v>
      </c>
      <c r="G17" s="3">
        <v>32</v>
      </c>
      <c r="H17" s="3">
        <v>814337.0944080749</v>
      </c>
      <c r="I17" s="3">
        <v>0</v>
      </c>
      <c r="J17" s="3">
        <v>0</v>
      </c>
      <c r="K17" s="3">
        <v>0</v>
      </c>
      <c r="L17" s="3">
        <v>4071.685472040374</v>
      </c>
      <c r="M17" s="3">
        <v>81433.70944080749</v>
      </c>
      <c r="N17" s="3">
        <v>40716.85472040375</v>
      </c>
      <c r="O17" s="3">
        <v>8143.370944080749</v>
      </c>
      <c r="P17" s="3">
        <v>1628.67418881615</v>
      </c>
      <c r="Q17" s="3">
        <v>1628.67418881615</v>
      </c>
      <c r="R17" s="3">
        <v>676714.1254531102</v>
      </c>
    </row>
    <row r="18" spans="1:18">
      <c r="A18" s="4">
        <v>45323</v>
      </c>
      <c r="B18" t="s">
        <v>18</v>
      </c>
      <c r="C18" t="s">
        <v>12</v>
      </c>
      <c r="D18" t="s">
        <v>46</v>
      </c>
      <c r="E18" t="s">
        <v>50</v>
      </c>
      <c r="F18">
        <v>12118</v>
      </c>
      <c r="G18" s="3">
        <v>22</v>
      </c>
      <c r="H18" s="3">
        <v>851341.9658238767</v>
      </c>
      <c r="I18" s="3">
        <v>51080.5179494326</v>
      </c>
      <c r="J18" s="3">
        <v>25540.2589747163</v>
      </c>
      <c r="K18" s="3">
        <v>68107.35726591013</v>
      </c>
      <c r="L18" s="3">
        <v>8513.419658238767</v>
      </c>
      <c r="M18" s="3">
        <v>0</v>
      </c>
      <c r="N18" s="3">
        <v>0</v>
      </c>
      <c r="O18" s="3">
        <v>8513.419658238767</v>
      </c>
      <c r="P18" s="3">
        <v>4256.709829119383</v>
      </c>
      <c r="Q18" s="3">
        <v>0</v>
      </c>
      <c r="R18" s="3">
        <v>685330.2824882207</v>
      </c>
    </row>
    <row r="19" spans="1:18">
      <c r="A19" s="4">
        <v>45323</v>
      </c>
      <c r="B19" t="s">
        <v>18</v>
      </c>
      <c r="C19" t="s">
        <v>12</v>
      </c>
      <c r="D19" t="s">
        <v>47</v>
      </c>
      <c r="E19" t="s">
        <v>51</v>
      </c>
      <c r="F19">
        <v>1346</v>
      </c>
      <c r="G19" s="3">
        <v>22</v>
      </c>
      <c r="H19" s="3">
        <v>94562.32761172949</v>
      </c>
      <c r="I19" s="3">
        <v>0</v>
      </c>
      <c r="J19" s="3">
        <v>0</v>
      </c>
      <c r="K19" s="3">
        <v>0</v>
      </c>
      <c r="L19" s="3">
        <v>472.8116380586475</v>
      </c>
      <c r="M19" s="3">
        <v>9456.232761172951</v>
      </c>
      <c r="N19" s="3">
        <v>4728.116380586475</v>
      </c>
      <c r="O19" s="3">
        <v>945.6232761172949</v>
      </c>
      <c r="P19" s="3">
        <v>189.124655223459</v>
      </c>
      <c r="Q19" s="3">
        <v>0</v>
      </c>
      <c r="R19" s="3">
        <v>78770.41890057066</v>
      </c>
    </row>
    <row r="20" spans="1:18">
      <c r="A20" s="4">
        <v>45323</v>
      </c>
      <c r="B20" t="s">
        <v>14</v>
      </c>
      <c r="C20" t="s">
        <v>8</v>
      </c>
      <c r="D20" t="s">
        <v>46</v>
      </c>
      <c r="E20" t="s">
        <v>48</v>
      </c>
      <c r="F20">
        <v>15770</v>
      </c>
      <c r="G20" s="3">
        <v>62</v>
      </c>
      <c r="H20" s="3">
        <v>3122294.009154815</v>
      </c>
      <c r="I20" s="3">
        <v>187337.6405492889</v>
      </c>
      <c r="J20" s="3">
        <v>93668.82027464446</v>
      </c>
      <c r="K20" s="3">
        <v>249783.5207323852</v>
      </c>
      <c r="L20" s="3">
        <v>31222.94009154815</v>
      </c>
      <c r="M20" s="3">
        <v>0</v>
      </c>
      <c r="N20" s="3">
        <v>0</v>
      </c>
      <c r="O20" s="3">
        <v>31222.94009154815</v>
      </c>
      <c r="P20" s="3">
        <v>15611.47004577408</v>
      </c>
      <c r="Q20" s="3">
        <v>6244.588018309631</v>
      </c>
      <c r="R20" s="3">
        <v>2507202.089351316</v>
      </c>
    </row>
    <row r="21" spans="1:18">
      <c r="A21" s="4">
        <v>45323</v>
      </c>
      <c r="B21" t="s">
        <v>14</v>
      </c>
      <c r="C21" t="s">
        <v>8</v>
      </c>
      <c r="D21" t="s">
        <v>47</v>
      </c>
      <c r="E21" t="s">
        <v>49</v>
      </c>
      <c r="F21">
        <v>2783</v>
      </c>
      <c r="G21" s="3">
        <v>62</v>
      </c>
      <c r="H21" s="3">
        <v>551004.7068787477</v>
      </c>
      <c r="I21" s="3">
        <v>0</v>
      </c>
      <c r="J21" s="3">
        <v>0</v>
      </c>
      <c r="K21" s="3">
        <v>0</v>
      </c>
      <c r="L21" s="3">
        <v>2755.023534393738</v>
      </c>
      <c r="M21" s="3">
        <v>55100.47068787477</v>
      </c>
      <c r="N21" s="3">
        <v>27550.23534393739</v>
      </c>
      <c r="O21" s="3">
        <v>5510.047068787477</v>
      </c>
      <c r="P21" s="3">
        <v>1102.009413757495</v>
      </c>
      <c r="Q21" s="3">
        <v>0</v>
      </c>
      <c r="R21" s="3">
        <v>458986.9208299968</v>
      </c>
    </row>
    <row r="22" spans="1:18">
      <c r="A22" s="4">
        <v>45323</v>
      </c>
      <c r="B22" t="s">
        <v>15</v>
      </c>
      <c r="C22" t="s">
        <v>9</v>
      </c>
      <c r="D22" t="s">
        <v>46</v>
      </c>
      <c r="E22" t="s">
        <v>53</v>
      </c>
      <c r="F22">
        <v>41</v>
      </c>
      <c r="G22" s="3">
        <v>1350</v>
      </c>
      <c r="H22" s="3">
        <v>176753.5064605304</v>
      </c>
      <c r="I22" s="3">
        <v>10605.21038763183</v>
      </c>
      <c r="J22" s="3">
        <v>5302.605193815913</v>
      </c>
      <c r="K22" s="3">
        <v>14140.28051684243</v>
      </c>
      <c r="L22" s="3">
        <v>1767.535064605304</v>
      </c>
      <c r="M22" s="3">
        <v>0</v>
      </c>
      <c r="N22" s="3">
        <v>0</v>
      </c>
      <c r="O22" s="3">
        <v>1767.535064605304</v>
      </c>
      <c r="P22" s="3">
        <v>883.7675323026522</v>
      </c>
      <c r="Q22" s="3">
        <v>0</v>
      </c>
      <c r="R22" s="3">
        <v>142286.572700727</v>
      </c>
    </row>
    <row r="23" spans="1:18">
      <c r="A23" s="4">
        <v>45323</v>
      </c>
      <c r="B23" t="s">
        <v>15</v>
      </c>
      <c r="C23" t="s">
        <v>9</v>
      </c>
      <c r="D23" t="s">
        <v>47</v>
      </c>
      <c r="E23" t="s">
        <v>52</v>
      </c>
      <c r="F23">
        <v>371</v>
      </c>
      <c r="G23" s="3">
        <v>1350</v>
      </c>
      <c r="H23" s="3">
        <v>1599403.680411141</v>
      </c>
      <c r="I23" s="3">
        <v>0</v>
      </c>
      <c r="J23" s="3">
        <v>0</v>
      </c>
      <c r="K23" s="3">
        <v>0</v>
      </c>
      <c r="L23" s="3">
        <v>7997.018402055706</v>
      </c>
      <c r="M23" s="3">
        <v>319880.7360822282</v>
      </c>
      <c r="N23" s="3">
        <v>79970.18402055706</v>
      </c>
      <c r="O23" s="3">
        <v>15994.03680411141</v>
      </c>
      <c r="P23" s="3">
        <v>3198.807360822283</v>
      </c>
      <c r="Q23" s="3">
        <v>0</v>
      </c>
      <c r="R23" s="3">
        <v>1172362.897741366</v>
      </c>
    </row>
    <row r="24" spans="1:18">
      <c r="A24" s="4">
        <v>45323</v>
      </c>
      <c r="B24" t="s">
        <v>17</v>
      </c>
      <c r="C24" t="s">
        <v>11</v>
      </c>
      <c r="D24" t="s">
        <v>46</v>
      </c>
      <c r="E24" t="s">
        <v>53</v>
      </c>
      <c r="F24">
        <v>5830</v>
      </c>
      <c r="G24" s="3">
        <v>75</v>
      </c>
      <c r="H24" s="3">
        <v>1396304.800358933</v>
      </c>
      <c r="I24" s="3">
        <v>83778.28802153598</v>
      </c>
      <c r="J24" s="3">
        <v>41889.14401076799</v>
      </c>
      <c r="K24" s="3">
        <v>111704.3840287146</v>
      </c>
      <c r="L24" s="3">
        <v>13963.04800358933</v>
      </c>
      <c r="M24" s="3">
        <v>0</v>
      </c>
      <c r="N24" s="3">
        <v>0</v>
      </c>
      <c r="O24" s="3">
        <v>13963.04800358933</v>
      </c>
      <c r="P24" s="3">
        <v>6981.524001794664</v>
      </c>
      <c r="Q24" s="3">
        <v>0</v>
      </c>
      <c r="R24" s="3">
        <v>1124025.364288941</v>
      </c>
    </row>
    <row r="25" spans="1:18">
      <c r="A25" s="4">
        <v>45323</v>
      </c>
      <c r="B25" t="s">
        <v>17</v>
      </c>
      <c r="C25" t="s">
        <v>11</v>
      </c>
      <c r="D25" t="s">
        <v>47</v>
      </c>
      <c r="E25" t="s">
        <v>52</v>
      </c>
      <c r="F25">
        <v>3886</v>
      </c>
      <c r="G25" s="3">
        <v>75</v>
      </c>
      <c r="H25" s="3">
        <v>930710.1979750965</v>
      </c>
      <c r="I25" s="3">
        <v>0</v>
      </c>
      <c r="J25" s="3">
        <v>0</v>
      </c>
      <c r="K25" s="3">
        <v>0</v>
      </c>
      <c r="L25" s="3">
        <v>4653.550989875483</v>
      </c>
      <c r="M25" s="3">
        <v>93071.01979750965</v>
      </c>
      <c r="N25" s="3">
        <v>46535.50989875483</v>
      </c>
      <c r="O25" s="3">
        <v>9307.101979750965</v>
      </c>
      <c r="P25" s="3">
        <v>1861.420395950193</v>
      </c>
      <c r="Q25" s="3">
        <v>0</v>
      </c>
      <c r="R25" s="3">
        <v>775281.5949132554</v>
      </c>
    </row>
    <row r="26" spans="1:18">
      <c r="A26" s="4">
        <v>45352</v>
      </c>
      <c r="B26" t="s">
        <v>13</v>
      </c>
      <c r="C26" t="s">
        <v>7</v>
      </c>
      <c r="D26" t="s">
        <v>46</v>
      </c>
      <c r="E26" t="s">
        <v>53</v>
      </c>
      <c r="F26">
        <v>16660</v>
      </c>
      <c r="G26" s="3">
        <v>48.5</v>
      </c>
      <c r="H26" s="3">
        <v>2580281.856462027</v>
      </c>
      <c r="I26" s="3">
        <v>154816.9113877216</v>
      </c>
      <c r="J26" s="3">
        <v>77408.45569386081</v>
      </c>
      <c r="K26" s="3">
        <v>206422.5485169622</v>
      </c>
      <c r="L26" s="3">
        <v>25802.81856462027</v>
      </c>
      <c r="M26" s="3">
        <v>0</v>
      </c>
      <c r="N26" s="3">
        <v>0</v>
      </c>
      <c r="O26" s="3">
        <v>25802.81856462027</v>
      </c>
      <c r="P26" s="3">
        <v>12901.40928231014</v>
      </c>
      <c r="Q26" s="3">
        <v>-3870.422784693041</v>
      </c>
      <c r="R26" s="3">
        <v>2080997.317236625</v>
      </c>
    </row>
    <row r="27" spans="1:18">
      <c r="A27" s="4">
        <v>45352</v>
      </c>
      <c r="B27" t="s">
        <v>13</v>
      </c>
      <c r="C27" t="s">
        <v>7</v>
      </c>
      <c r="D27" t="s">
        <v>47</v>
      </c>
      <c r="E27" t="s">
        <v>49</v>
      </c>
      <c r="F27">
        <v>5553</v>
      </c>
      <c r="G27" s="3">
        <v>48.5</v>
      </c>
      <c r="H27" s="3">
        <v>860042.3258663648</v>
      </c>
      <c r="I27" s="3">
        <v>0</v>
      </c>
      <c r="J27" s="3">
        <v>0</v>
      </c>
      <c r="K27" s="3">
        <v>0</v>
      </c>
      <c r="L27" s="3">
        <v>4300.211629331823</v>
      </c>
      <c r="M27" s="3">
        <v>86004.23258663648</v>
      </c>
      <c r="N27" s="3">
        <v>43002.11629331824</v>
      </c>
      <c r="O27" s="3">
        <v>8600.423258663646</v>
      </c>
      <c r="P27" s="3">
        <v>1720.084651732729</v>
      </c>
      <c r="Q27" s="3">
        <v>0</v>
      </c>
      <c r="R27" s="3">
        <v>716415.2574466817</v>
      </c>
    </row>
    <row r="28" spans="1:18">
      <c r="A28" s="4">
        <v>45352</v>
      </c>
      <c r="B28" t="s">
        <v>16</v>
      </c>
      <c r="C28" t="s">
        <v>10</v>
      </c>
      <c r="D28" t="s">
        <v>46</v>
      </c>
      <c r="E28" t="s">
        <v>50</v>
      </c>
      <c r="F28">
        <v>17790</v>
      </c>
      <c r="G28" s="3">
        <v>32</v>
      </c>
      <c r="H28" s="3">
        <v>1817926.579184296</v>
      </c>
      <c r="I28" s="3">
        <v>109075.5947510577</v>
      </c>
      <c r="J28" s="3">
        <v>54537.79737552886</v>
      </c>
      <c r="K28" s="3">
        <v>145434.1263347437</v>
      </c>
      <c r="L28" s="3">
        <v>18179.26579184296</v>
      </c>
      <c r="M28" s="3">
        <v>0</v>
      </c>
      <c r="N28" s="3">
        <v>0</v>
      </c>
      <c r="O28" s="3">
        <v>18179.26579184296</v>
      </c>
      <c r="P28" s="3">
        <v>9089.632895921479</v>
      </c>
      <c r="Q28" s="3">
        <v>3635.853158368591</v>
      </c>
      <c r="R28" s="3">
        <v>1459795.043084989</v>
      </c>
    </row>
    <row r="29" spans="1:18">
      <c r="A29" s="4">
        <v>45352</v>
      </c>
      <c r="B29" t="s">
        <v>16</v>
      </c>
      <c r="C29" t="s">
        <v>10</v>
      </c>
      <c r="D29" t="s">
        <v>47</v>
      </c>
      <c r="E29" t="s">
        <v>51</v>
      </c>
      <c r="F29">
        <v>7625</v>
      </c>
      <c r="G29" s="3">
        <v>32</v>
      </c>
      <c r="H29" s="3">
        <v>779184.3825902336</v>
      </c>
      <c r="I29" s="3">
        <v>0</v>
      </c>
      <c r="J29" s="3">
        <v>0</v>
      </c>
      <c r="K29" s="3">
        <v>0</v>
      </c>
      <c r="L29" s="3">
        <v>3895.921912951168</v>
      </c>
      <c r="M29" s="3">
        <v>77918.43825902336</v>
      </c>
      <c r="N29" s="3">
        <v>38959.21912951168</v>
      </c>
      <c r="O29" s="3">
        <v>7791.843825902335</v>
      </c>
      <c r="P29" s="3">
        <v>1558.368765180467</v>
      </c>
      <c r="Q29" s="3">
        <v>0</v>
      </c>
      <c r="R29" s="3">
        <v>649060.5906976645</v>
      </c>
    </row>
    <row r="30" spans="1:18">
      <c r="A30" s="4">
        <v>45352</v>
      </c>
      <c r="B30" t="s">
        <v>18</v>
      </c>
      <c r="C30" t="s">
        <v>12</v>
      </c>
      <c r="D30" t="s">
        <v>46</v>
      </c>
      <c r="E30" t="s">
        <v>50</v>
      </c>
      <c r="F30">
        <v>12503</v>
      </c>
      <c r="G30" s="3">
        <v>22</v>
      </c>
      <c r="H30" s="3">
        <v>878389.8827113326</v>
      </c>
      <c r="I30" s="3">
        <v>52703.39296267996</v>
      </c>
      <c r="J30" s="3">
        <v>26351.69648133998</v>
      </c>
      <c r="K30" s="3">
        <v>70271.19061690661</v>
      </c>
      <c r="L30" s="3">
        <v>8783.898827113326</v>
      </c>
      <c r="M30" s="3">
        <v>0</v>
      </c>
      <c r="N30" s="3">
        <v>0</v>
      </c>
      <c r="O30" s="3">
        <v>8783.898827113326</v>
      </c>
      <c r="P30" s="3">
        <v>4391.949413556663</v>
      </c>
      <c r="Q30" s="3">
        <v>0</v>
      </c>
      <c r="R30" s="3">
        <v>707103.8555826228</v>
      </c>
    </row>
    <row r="31" spans="1:18">
      <c r="A31" s="4">
        <v>45352</v>
      </c>
      <c r="B31" t="s">
        <v>18</v>
      </c>
      <c r="C31" t="s">
        <v>12</v>
      </c>
      <c r="D31" t="s">
        <v>47</v>
      </c>
      <c r="E31" t="s">
        <v>51</v>
      </c>
      <c r="F31">
        <v>1389</v>
      </c>
      <c r="G31" s="3">
        <v>22</v>
      </c>
      <c r="H31" s="3">
        <v>97583.26378357522</v>
      </c>
      <c r="I31" s="3">
        <v>0</v>
      </c>
      <c r="J31" s="3">
        <v>0</v>
      </c>
      <c r="K31" s="3">
        <v>0</v>
      </c>
      <c r="L31" s="3">
        <v>487.9163189178761</v>
      </c>
      <c r="M31" s="3">
        <v>9758.326378357524</v>
      </c>
      <c r="N31" s="3">
        <v>4879.163189178762</v>
      </c>
      <c r="O31" s="3">
        <v>975.8326378357523</v>
      </c>
      <c r="P31" s="3">
        <v>195.1665275671505</v>
      </c>
      <c r="Q31" s="3">
        <v>0</v>
      </c>
      <c r="R31" s="3">
        <v>81286.85873171817</v>
      </c>
    </row>
    <row r="32" spans="1:18">
      <c r="A32" s="4">
        <v>45352</v>
      </c>
      <c r="B32" t="s">
        <v>14</v>
      </c>
      <c r="C32" t="s">
        <v>8</v>
      </c>
      <c r="D32" t="s">
        <v>46</v>
      </c>
      <c r="E32" t="s">
        <v>50</v>
      </c>
      <c r="F32">
        <v>14129</v>
      </c>
      <c r="G32" s="3">
        <v>62</v>
      </c>
      <c r="H32" s="3">
        <v>2797393.281886391</v>
      </c>
      <c r="I32" s="3">
        <v>167843.5969131835</v>
      </c>
      <c r="J32" s="3">
        <v>83921.79845659173</v>
      </c>
      <c r="K32" s="3">
        <v>223791.4625509113</v>
      </c>
      <c r="L32" s="3">
        <v>27973.93281886391</v>
      </c>
      <c r="M32" s="3">
        <v>0</v>
      </c>
      <c r="N32" s="3">
        <v>0</v>
      </c>
      <c r="O32" s="3">
        <v>27973.93281886391</v>
      </c>
      <c r="P32" s="3">
        <v>13986.96640943195</v>
      </c>
      <c r="Q32" s="3">
        <v>0</v>
      </c>
      <c r="R32" s="3">
        <v>2251901.591918545</v>
      </c>
    </row>
    <row r="33" spans="1:18">
      <c r="A33" s="4">
        <v>45352</v>
      </c>
      <c r="B33" t="s">
        <v>14</v>
      </c>
      <c r="C33" t="s">
        <v>8</v>
      </c>
      <c r="D33" t="s">
        <v>47</v>
      </c>
      <c r="E33" t="s">
        <v>54</v>
      </c>
      <c r="F33">
        <v>2493</v>
      </c>
      <c r="G33" s="3">
        <v>62</v>
      </c>
      <c r="H33" s="3">
        <v>493587.7593419756</v>
      </c>
      <c r="I33" s="3">
        <v>0</v>
      </c>
      <c r="J33" s="3">
        <v>0</v>
      </c>
      <c r="K33" s="3">
        <v>0</v>
      </c>
      <c r="L33" s="3">
        <v>2467.938796709878</v>
      </c>
      <c r="M33" s="3">
        <v>49358.77593419755</v>
      </c>
      <c r="N33" s="3">
        <v>24679.38796709878</v>
      </c>
      <c r="O33" s="3">
        <v>4935.877593419756</v>
      </c>
      <c r="P33" s="3">
        <v>987.1755186839512</v>
      </c>
      <c r="Q33" s="3">
        <v>987.1755186839512</v>
      </c>
      <c r="R33" s="3">
        <v>410171.4280131817</v>
      </c>
    </row>
    <row r="34" spans="1:18">
      <c r="A34" s="4">
        <v>45352</v>
      </c>
      <c r="B34" t="s">
        <v>15</v>
      </c>
      <c r="C34" t="s">
        <v>9</v>
      </c>
      <c r="D34" t="s">
        <v>46</v>
      </c>
      <c r="E34" t="s">
        <v>50</v>
      </c>
      <c r="F34">
        <v>39</v>
      </c>
      <c r="G34" s="3">
        <v>1350</v>
      </c>
      <c r="H34" s="3">
        <v>168131.3841941631</v>
      </c>
      <c r="I34" s="3">
        <v>10087.88305164979</v>
      </c>
      <c r="J34" s="3">
        <v>5043.941525824893</v>
      </c>
      <c r="K34" s="3">
        <v>13450.51073553305</v>
      </c>
      <c r="L34" s="3">
        <v>1681.313841941631</v>
      </c>
      <c r="M34" s="3">
        <v>0</v>
      </c>
      <c r="N34" s="3">
        <v>0</v>
      </c>
      <c r="O34" s="3">
        <v>1681.313841941631</v>
      </c>
      <c r="P34" s="3">
        <v>840.6569209708155</v>
      </c>
      <c r="Q34" s="3">
        <v>0</v>
      </c>
      <c r="R34" s="3">
        <v>135345.7642763013</v>
      </c>
    </row>
    <row r="35" spans="1:18">
      <c r="A35" s="4">
        <v>45352</v>
      </c>
      <c r="B35" t="s">
        <v>15</v>
      </c>
      <c r="C35" t="s">
        <v>9</v>
      </c>
      <c r="D35" t="s">
        <v>47</v>
      </c>
      <c r="E35" t="s">
        <v>52</v>
      </c>
      <c r="F35">
        <v>352</v>
      </c>
      <c r="G35" s="3">
        <v>1350</v>
      </c>
      <c r="H35" s="3">
        <v>1517493.518880652</v>
      </c>
      <c r="I35" s="3">
        <v>0</v>
      </c>
      <c r="J35" s="3">
        <v>0</v>
      </c>
      <c r="K35" s="3">
        <v>0</v>
      </c>
      <c r="L35" s="3">
        <v>7587.467594403258</v>
      </c>
      <c r="M35" s="3">
        <v>303498.7037761303</v>
      </c>
      <c r="N35" s="3">
        <v>75874.67594403257</v>
      </c>
      <c r="O35" s="3">
        <v>15174.93518880652</v>
      </c>
      <c r="P35" s="3">
        <v>3034.987037761303</v>
      </c>
      <c r="Q35" s="3">
        <v>0</v>
      </c>
      <c r="R35" s="3">
        <v>1112322.749339517</v>
      </c>
    </row>
    <row r="36" spans="1:18">
      <c r="A36" s="4">
        <v>45352</v>
      </c>
      <c r="B36" t="s">
        <v>17</v>
      </c>
      <c r="C36" t="s">
        <v>11</v>
      </c>
      <c r="D36" t="s">
        <v>46</v>
      </c>
      <c r="E36" t="s">
        <v>53</v>
      </c>
      <c r="F36">
        <v>5699</v>
      </c>
      <c r="G36" s="3">
        <v>75</v>
      </c>
      <c r="H36" s="3">
        <v>1364929.855445207</v>
      </c>
      <c r="I36" s="3">
        <v>81895.79132671244</v>
      </c>
      <c r="J36" s="3">
        <v>40947.89566335622</v>
      </c>
      <c r="K36" s="3">
        <v>109194.3884356166</v>
      </c>
      <c r="L36" s="3">
        <v>13649.29855445207</v>
      </c>
      <c r="M36" s="3">
        <v>0</v>
      </c>
      <c r="N36" s="3">
        <v>0</v>
      </c>
      <c r="O36" s="3">
        <v>13649.29855445207</v>
      </c>
      <c r="P36" s="3">
        <v>6824.649277226036</v>
      </c>
      <c r="Q36" s="3">
        <v>0</v>
      </c>
      <c r="R36" s="3">
        <v>1098768.533633392</v>
      </c>
    </row>
    <row r="37" spans="1:18">
      <c r="A37" s="4">
        <v>45352</v>
      </c>
      <c r="B37" t="s">
        <v>17</v>
      </c>
      <c r="C37" t="s">
        <v>11</v>
      </c>
      <c r="D37" t="s">
        <v>47</v>
      </c>
      <c r="E37" t="s">
        <v>51</v>
      </c>
      <c r="F37">
        <v>3800</v>
      </c>
      <c r="G37" s="3">
        <v>75</v>
      </c>
      <c r="H37" s="3">
        <v>910112.9058943301</v>
      </c>
      <c r="I37" s="3">
        <v>0</v>
      </c>
      <c r="J37" s="3">
        <v>0</v>
      </c>
      <c r="K37" s="3">
        <v>0</v>
      </c>
      <c r="L37" s="3">
        <v>4550.564529471651</v>
      </c>
      <c r="M37" s="3">
        <v>91011.29058943302</v>
      </c>
      <c r="N37" s="3">
        <v>45505.64529471651</v>
      </c>
      <c r="O37" s="3">
        <v>9101.129058943301</v>
      </c>
      <c r="P37" s="3">
        <v>1820.22581178866</v>
      </c>
      <c r="Q37" s="3">
        <v>0</v>
      </c>
      <c r="R37" s="3">
        <v>758124.050609977</v>
      </c>
    </row>
    <row r="38" spans="1:18">
      <c r="A38" s="4">
        <v>45383</v>
      </c>
      <c r="B38" t="s">
        <v>13</v>
      </c>
      <c r="C38" t="s">
        <v>7</v>
      </c>
      <c r="D38" t="s">
        <v>46</v>
      </c>
      <c r="E38" t="s">
        <v>48</v>
      </c>
      <c r="F38">
        <v>15901</v>
      </c>
      <c r="G38" s="3">
        <v>48.5</v>
      </c>
      <c r="H38" s="3">
        <v>2462728.79949596</v>
      </c>
      <c r="I38" s="3">
        <v>147763.7279697576</v>
      </c>
      <c r="J38" s="3">
        <v>73881.86398487879</v>
      </c>
      <c r="K38" s="3">
        <v>197018.3039596768</v>
      </c>
      <c r="L38" s="3">
        <v>24627.2879949596</v>
      </c>
      <c r="M38" s="3">
        <v>0</v>
      </c>
      <c r="N38" s="3">
        <v>0</v>
      </c>
      <c r="O38" s="3">
        <v>24627.2879949596</v>
      </c>
      <c r="P38" s="3">
        <v>12313.6439974798</v>
      </c>
      <c r="Q38" s="3">
        <v>0</v>
      </c>
      <c r="R38" s="3">
        <v>1982496.683594248</v>
      </c>
    </row>
    <row r="39" spans="1:18">
      <c r="A39" s="4">
        <v>45383</v>
      </c>
      <c r="B39" t="s">
        <v>13</v>
      </c>
      <c r="C39" t="s">
        <v>7</v>
      </c>
      <c r="D39" t="s">
        <v>47</v>
      </c>
      <c r="E39" t="s">
        <v>54</v>
      </c>
      <c r="F39">
        <v>5300</v>
      </c>
      <c r="G39" s="3">
        <v>48.5</v>
      </c>
      <c r="H39" s="3">
        <v>820857.9735443423</v>
      </c>
      <c r="I39" s="3">
        <v>0</v>
      </c>
      <c r="J39" s="3">
        <v>0</v>
      </c>
      <c r="K39" s="3">
        <v>0</v>
      </c>
      <c r="L39" s="3">
        <v>4104.289867721712</v>
      </c>
      <c r="M39" s="3">
        <v>82085.79735443424</v>
      </c>
      <c r="N39" s="3">
        <v>41042.89867721712</v>
      </c>
      <c r="O39" s="3">
        <v>8208.579735443423</v>
      </c>
      <c r="P39" s="3">
        <v>1641.715947088685</v>
      </c>
      <c r="Q39" s="3">
        <v>0</v>
      </c>
      <c r="R39" s="3">
        <v>683774.6919624371</v>
      </c>
    </row>
    <row r="40" spans="1:18">
      <c r="A40" s="4">
        <v>45383</v>
      </c>
      <c r="B40" t="s">
        <v>16</v>
      </c>
      <c r="C40" t="s">
        <v>10</v>
      </c>
      <c r="D40" t="s">
        <v>46</v>
      </c>
      <c r="E40" t="s">
        <v>50</v>
      </c>
      <c r="F40">
        <v>18036</v>
      </c>
      <c r="G40" s="3">
        <v>32</v>
      </c>
      <c r="H40" s="3">
        <v>1843064.855658682</v>
      </c>
      <c r="I40" s="3">
        <v>110583.8913395209</v>
      </c>
      <c r="J40" s="3">
        <v>55291.94566976046</v>
      </c>
      <c r="K40" s="3">
        <v>147445.1884526946</v>
      </c>
      <c r="L40" s="3">
        <v>18430.64855658682</v>
      </c>
      <c r="M40" s="3">
        <v>0</v>
      </c>
      <c r="N40" s="3">
        <v>0</v>
      </c>
      <c r="O40" s="3">
        <v>18430.64855658682</v>
      </c>
      <c r="P40" s="3">
        <v>9215.324278293412</v>
      </c>
      <c r="Q40" s="3">
        <v>-2764.597283488024</v>
      </c>
      <c r="R40" s="3">
        <v>1486431.806088727</v>
      </c>
    </row>
    <row r="41" spans="1:18">
      <c r="A41" s="4">
        <v>45383</v>
      </c>
      <c r="B41" t="s">
        <v>16</v>
      </c>
      <c r="C41" t="s">
        <v>10</v>
      </c>
      <c r="D41" t="s">
        <v>47</v>
      </c>
      <c r="E41" t="s">
        <v>51</v>
      </c>
      <c r="F41">
        <v>7729</v>
      </c>
      <c r="G41" s="3">
        <v>32</v>
      </c>
      <c r="H41" s="3">
        <v>789811.9466281856</v>
      </c>
      <c r="I41" s="3">
        <v>0</v>
      </c>
      <c r="J41" s="3">
        <v>0</v>
      </c>
      <c r="K41" s="3">
        <v>0</v>
      </c>
      <c r="L41" s="3">
        <v>3949.059733140928</v>
      </c>
      <c r="M41" s="3">
        <v>78981.19466281857</v>
      </c>
      <c r="N41" s="3">
        <v>39490.59733140928</v>
      </c>
      <c r="O41" s="3">
        <v>7898.119466281856</v>
      </c>
      <c r="P41" s="3">
        <v>1579.623893256371</v>
      </c>
      <c r="Q41" s="3">
        <v>0</v>
      </c>
      <c r="R41" s="3">
        <v>657913.3515412785</v>
      </c>
    </row>
    <row r="42" spans="1:18">
      <c r="A42" s="4">
        <v>45383</v>
      </c>
      <c r="B42" t="s">
        <v>18</v>
      </c>
      <c r="C42" t="s">
        <v>12</v>
      </c>
      <c r="D42" t="s">
        <v>46</v>
      </c>
      <c r="E42" t="s">
        <v>53</v>
      </c>
      <c r="F42">
        <v>11644</v>
      </c>
      <c r="G42" s="3">
        <v>22</v>
      </c>
      <c r="H42" s="3">
        <v>818041.4136039957</v>
      </c>
      <c r="I42" s="3">
        <v>49082.48481623974</v>
      </c>
      <c r="J42" s="3">
        <v>24541.24240811987</v>
      </c>
      <c r="K42" s="3">
        <v>65443.31308831965</v>
      </c>
      <c r="L42" s="3">
        <v>8180.414136039956</v>
      </c>
      <c r="M42" s="3">
        <v>0</v>
      </c>
      <c r="N42" s="3">
        <v>0</v>
      </c>
      <c r="O42" s="3">
        <v>8180.414136039956</v>
      </c>
      <c r="P42" s="3">
        <v>4090.207068019978</v>
      </c>
      <c r="Q42" s="3">
        <v>0</v>
      </c>
      <c r="R42" s="3">
        <v>658523.3379512165</v>
      </c>
    </row>
    <row r="43" spans="1:18">
      <c r="A43" s="4">
        <v>45383</v>
      </c>
      <c r="B43" t="s">
        <v>18</v>
      </c>
      <c r="C43" t="s">
        <v>12</v>
      </c>
      <c r="D43" t="s">
        <v>47</v>
      </c>
      <c r="E43" t="s">
        <v>54</v>
      </c>
      <c r="F43">
        <v>1294</v>
      </c>
      <c r="G43" s="3">
        <v>22</v>
      </c>
      <c r="H43" s="3">
        <v>90909.10247368348</v>
      </c>
      <c r="I43" s="3">
        <v>0</v>
      </c>
      <c r="J43" s="3">
        <v>0</v>
      </c>
      <c r="K43" s="3">
        <v>0</v>
      </c>
      <c r="L43" s="3">
        <v>454.5455123684174</v>
      </c>
      <c r="M43" s="3">
        <v>9090.910247368349</v>
      </c>
      <c r="N43" s="3">
        <v>4545.455123684174</v>
      </c>
      <c r="O43" s="3">
        <v>909.0910247368348</v>
      </c>
      <c r="P43" s="3">
        <v>181.818204947367</v>
      </c>
      <c r="Q43" s="3">
        <v>0</v>
      </c>
      <c r="R43" s="3">
        <v>75727.28236057833</v>
      </c>
    </row>
    <row r="44" spans="1:18">
      <c r="A44" s="4">
        <v>45383</v>
      </c>
      <c r="B44" t="s">
        <v>14</v>
      </c>
      <c r="C44" t="s">
        <v>8</v>
      </c>
      <c r="D44" t="s">
        <v>46</v>
      </c>
      <c r="E44" t="s">
        <v>53</v>
      </c>
      <c r="F44">
        <v>14436</v>
      </c>
      <c r="G44" s="3">
        <v>62</v>
      </c>
      <c r="H44" s="3">
        <v>2858176.050485664</v>
      </c>
      <c r="I44" s="3">
        <v>171490.5630291398</v>
      </c>
      <c r="J44" s="3">
        <v>85745.2815145699</v>
      </c>
      <c r="K44" s="3">
        <v>228654.0840388531</v>
      </c>
      <c r="L44" s="3">
        <v>28581.76050485663</v>
      </c>
      <c r="M44" s="3">
        <v>0</v>
      </c>
      <c r="N44" s="3">
        <v>0</v>
      </c>
      <c r="O44" s="3">
        <v>28581.76050485663</v>
      </c>
      <c r="P44" s="3">
        <v>14290.88025242832</v>
      </c>
      <c r="Q44" s="3">
        <v>5716.352100971328</v>
      </c>
      <c r="R44" s="3">
        <v>2295115.368539988</v>
      </c>
    </row>
    <row r="45" spans="1:18">
      <c r="A45" s="4">
        <v>45383</v>
      </c>
      <c r="B45" t="s">
        <v>14</v>
      </c>
      <c r="C45" t="s">
        <v>8</v>
      </c>
      <c r="D45" t="s">
        <v>47</v>
      </c>
      <c r="E45" t="s">
        <v>54</v>
      </c>
      <c r="F45">
        <v>2547</v>
      </c>
      <c r="G45" s="3">
        <v>62</v>
      </c>
      <c r="H45" s="3">
        <v>504279.190952271</v>
      </c>
      <c r="I45" s="3">
        <v>0</v>
      </c>
      <c r="J45" s="3">
        <v>0</v>
      </c>
      <c r="K45" s="3">
        <v>0</v>
      </c>
      <c r="L45" s="3">
        <v>2521.395954761355</v>
      </c>
      <c r="M45" s="3">
        <v>50427.91909522711</v>
      </c>
      <c r="N45" s="3">
        <v>25213.95954761355</v>
      </c>
      <c r="O45" s="3">
        <v>5042.791909522711</v>
      </c>
      <c r="P45" s="3">
        <v>1008.558381904542</v>
      </c>
      <c r="Q45" s="3">
        <v>1008.558381904542</v>
      </c>
      <c r="R45" s="3">
        <v>419056.0076813372</v>
      </c>
    </row>
    <row r="46" spans="1:18">
      <c r="A46" s="4">
        <v>45383</v>
      </c>
      <c r="B46" t="s">
        <v>15</v>
      </c>
      <c r="C46" t="s">
        <v>9</v>
      </c>
      <c r="D46" t="s">
        <v>46</v>
      </c>
      <c r="E46" t="s">
        <v>48</v>
      </c>
      <c r="F46">
        <v>44</v>
      </c>
      <c r="G46" s="3">
        <v>1350</v>
      </c>
      <c r="H46" s="3">
        <v>189686.6898600814</v>
      </c>
      <c r="I46" s="3">
        <v>11381.20139160489</v>
      </c>
      <c r="J46" s="3">
        <v>5690.600695802444</v>
      </c>
      <c r="K46" s="3">
        <v>15174.93518880652</v>
      </c>
      <c r="L46" s="3">
        <v>1896.866898600814</v>
      </c>
      <c r="M46" s="3">
        <v>0</v>
      </c>
      <c r="N46" s="3">
        <v>0</v>
      </c>
      <c r="O46" s="3">
        <v>1896.866898600814</v>
      </c>
      <c r="P46" s="3">
        <v>948.4334493004072</v>
      </c>
      <c r="Q46" s="3">
        <v>0</v>
      </c>
      <c r="R46" s="3">
        <v>152697.7853373656</v>
      </c>
    </row>
    <row r="47" spans="1:18">
      <c r="A47" s="4">
        <v>45383</v>
      </c>
      <c r="B47" t="s">
        <v>15</v>
      </c>
      <c r="C47" t="s">
        <v>9</v>
      </c>
      <c r="D47" t="s">
        <v>47</v>
      </c>
      <c r="E47" t="s">
        <v>51</v>
      </c>
      <c r="F47">
        <v>401</v>
      </c>
      <c r="G47" s="3">
        <v>1350</v>
      </c>
      <c r="H47" s="3">
        <v>1728735.514406651</v>
      </c>
      <c r="I47" s="3">
        <v>0</v>
      </c>
      <c r="J47" s="3">
        <v>0</v>
      </c>
      <c r="K47" s="3">
        <v>0</v>
      </c>
      <c r="L47" s="3">
        <v>8643.677572033257</v>
      </c>
      <c r="M47" s="3">
        <v>345747.1028813302</v>
      </c>
      <c r="N47" s="3">
        <v>86436.77572033256</v>
      </c>
      <c r="O47" s="3">
        <v>17287.35514406651</v>
      </c>
      <c r="P47" s="3">
        <v>3457.471028813303</v>
      </c>
      <c r="Q47" s="3">
        <v>0</v>
      </c>
      <c r="R47" s="3">
        <v>1267163.132060075</v>
      </c>
    </row>
    <row r="48" spans="1:18">
      <c r="A48" s="4">
        <v>45383</v>
      </c>
      <c r="B48" t="s">
        <v>17</v>
      </c>
      <c r="C48" t="s">
        <v>11</v>
      </c>
      <c r="D48" t="s">
        <v>46</v>
      </c>
      <c r="E48" t="s">
        <v>53</v>
      </c>
      <c r="F48">
        <v>4981</v>
      </c>
      <c r="G48" s="3">
        <v>75</v>
      </c>
      <c r="H48" s="3">
        <v>1192966.416910436</v>
      </c>
      <c r="I48" s="3">
        <v>71577.98501462619</v>
      </c>
      <c r="J48" s="3">
        <v>35788.99250731309</v>
      </c>
      <c r="K48" s="3">
        <v>95437.31335283491</v>
      </c>
      <c r="L48" s="3">
        <v>11929.66416910436</v>
      </c>
      <c r="M48" s="3">
        <v>0</v>
      </c>
      <c r="N48" s="3">
        <v>0</v>
      </c>
      <c r="O48" s="3">
        <v>11929.66416910436</v>
      </c>
      <c r="P48" s="3">
        <v>5964.832084552182</v>
      </c>
      <c r="Q48" s="3">
        <v>-1789.449625365655</v>
      </c>
      <c r="R48" s="3">
        <v>962127.4152382669</v>
      </c>
    </row>
    <row r="49" spans="1:18">
      <c r="A49" s="4">
        <v>45383</v>
      </c>
      <c r="B49" t="s">
        <v>17</v>
      </c>
      <c r="C49" t="s">
        <v>11</v>
      </c>
      <c r="D49" t="s">
        <v>47</v>
      </c>
      <c r="E49" t="s">
        <v>51</v>
      </c>
      <c r="F49">
        <v>3321</v>
      </c>
      <c r="G49" s="3">
        <v>75</v>
      </c>
      <c r="H49" s="3">
        <v>795390.7790723869</v>
      </c>
      <c r="I49" s="3">
        <v>0</v>
      </c>
      <c r="J49" s="3">
        <v>0</v>
      </c>
      <c r="K49" s="3">
        <v>0</v>
      </c>
      <c r="L49" s="3">
        <v>3976.953895361935</v>
      </c>
      <c r="M49" s="3">
        <v>79539.07790723869</v>
      </c>
      <c r="N49" s="3">
        <v>39769.53895361935</v>
      </c>
      <c r="O49" s="3">
        <v>7953.90779072387</v>
      </c>
      <c r="P49" s="3">
        <v>1590.781558144774</v>
      </c>
      <c r="Q49" s="3">
        <v>0</v>
      </c>
      <c r="R49" s="3">
        <v>662560.5189672983</v>
      </c>
    </row>
    <row r="50" spans="1:18">
      <c r="A50" s="4">
        <v>45413</v>
      </c>
      <c r="B50" t="s">
        <v>13</v>
      </c>
      <c r="C50" t="s">
        <v>7</v>
      </c>
      <c r="D50" t="s">
        <v>46</v>
      </c>
      <c r="E50" t="s">
        <v>50</v>
      </c>
      <c r="F50">
        <v>16141</v>
      </c>
      <c r="G50" s="3">
        <v>48.5</v>
      </c>
      <c r="H50" s="3">
        <v>2499899.726599854</v>
      </c>
      <c r="I50" s="3">
        <v>149993.9835959913</v>
      </c>
      <c r="J50" s="3">
        <v>74996.99179799564</v>
      </c>
      <c r="K50" s="3">
        <v>199991.9781279884</v>
      </c>
      <c r="L50" s="3">
        <v>24998.99726599855</v>
      </c>
      <c r="M50" s="3">
        <v>0</v>
      </c>
      <c r="N50" s="3">
        <v>0</v>
      </c>
      <c r="O50" s="3">
        <v>24998.99726599855</v>
      </c>
      <c r="P50" s="3">
        <v>12499.49863299927</v>
      </c>
      <c r="Q50" s="3">
        <v>0</v>
      </c>
      <c r="R50" s="3">
        <v>2012419.279912883</v>
      </c>
    </row>
    <row r="51" spans="1:18">
      <c r="A51" s="4">
        <v>45413</v>
      </c>
      <c r="B51" t="s">
        <v>13</v>
      </c>
      <c r="C51" t="s">
        <v>7</v>
      </c>
      <c r="D51" t="s">
        <v>47</v>
      </c>
      <c r="E51" t="s">
        <v>52</v>
      </c>
      <c r="F51">
        <v>5380</v>
      </c>
      <c r="G51" s="3">
        <v>48.5</v>
      </c>
      <c r="H51" s="3">
        <v>833248.2825789739</v>
      </c>
      <c r="I51" s="3">
        <v>0</v>
      </c>
      <c r="J51" s="3">
        <v>0</v>
      </c>
      <c r="K51" s="3">
        <v>0</v>
      </c>
      <c r="L51" s="3">
        <v>4166.241412894869</v>
      </c>
      <c r="M51" s="3">
        <v>83324.82825789739</v>
      </c>
      <c r="N51" s="3">
        <v>41662.41412894869</v>
      </c>
      <c r="O51" s="3">
        <v>8332.482825789739</v>
      </c>
      <c r="P51" s="3">
        <v>1666.496565157948</v>
      </c>
      <c r="Q51" s="3">
        <v>0</v>
      </c>
      <c r="R51" s="3">
        <v>694095.8193882853</v>
      </c>
    </row>
    <row r="52" spans="1:18">
      <c r="A52" s="4">
        <v>45413</v>
      </c>
      <c r="B52" t="s">
        <v>16</v>
      </c>
      <c r="C52" t="s">
        <v>10</v>
      </c>
      <c r="D52" t="s">
        <v>46</v>
      </c>
      <c r="E52" t="s">
        <v>53</v>
      </c>
      <c r="F52">
        <v>18474</v>
      </c>
      <c r="G52" s="3">
        <v>32</v>
      </c>
      <c r="H52" s="3">
        <v>1887823.25035698</v>
      </c>
      <c r="I52" s="3">
        <v>113269.3950214188</v>
      </c>
      <c r="J52" s="3">
        <v>56634.69751070941</v>
      </c>
      <c r="K52" s="3">
        <v>151025.8600285584</v>
      </c>
      <c r="L52" s="3">
        <v>18878.2325035698</v>
      </c>
      <c r="M52" s="3">
        <v>0</v>
      </c>
      <c r="N52" s="3">
        <v>0</v>
      </c>
      <c r="O52" s="3">
        <v>18878.2325035698</v>
      </c>
      <c r="P52" s="3">
        <v>9439.116251784902</v>
      </c>
      <c r="Q52" s="3">
        <v>3775.64650071396</v>
      </c>
      <c r="R52" s="3">
        <v>1515922.070036655</v>
      </c>
    </row>
    <row r="53" spans="1:18">
      <c r="A53" s="4">
        <v>45413</v>
      </c>
      <c r="B53" t="s">
        <v>16</v>
      </c>
      <c r="C53" t="s">
        <v>10</v>
      </c>
      <c r="D53" t="s">
        <v>47</v>
      </c>
      <c r="E53" t="s">
        <v>52</v>
      </c>
      <c r="F53">
        <v>7917</v>
      </c>
      <c r="G53" s="3">
        <v>32</v>
      </c>
      <c r="H53" s="3">
        <v>809023.3123890989</v>
      </c>
      <c r="I53" s="3">
        <v>0</v>
      </c>
      <c r="J53" s="3">
        <v>0</v>
      </c>
      <c r="K53" s="3">
        <v>0</v>
      </c>
      <c r="L53" s="3">
        <v>4045.116561945495</v>
      </c>
      <c r="M53" s="3">
        <v>80902.33123890989</v>
      </c>
      <c r="N53" s="3">
        <v>40451.16561945494</v>
      </c>
      <c r="O53" s="3">
        <v>8090.233123890989</v>
      </c>
      <c r="P53" s="3">
        <v>1618.046624778198</v>
      </c>
      <c r="Q53" s="3">
        <v>-1213.534968583648</v>
      </c>
      <c r="R53" s="3">
        <v>675129.954188703</v>
      </c>
    </row>
    <row r="54" spans="1:18">
      <c r="A54" s="4">
        <v>45413</v>
      </c>
      <c r="B54" t="s">
        <v>18</v>
      </c>
      <c r="C54" t="s">
        <v>12</v>
      </c>
      <c r="D54" t="s">
        <v>46</v>
      </c>
      <c r="E54" t="s">
        <v>48</v>
      </c>
      <c r="F54">
        <v>12204</v>
      </c>
      <c r="G54" s="3">
        <v>22</v>
      </c>
      <c r="H54" s="3">
        <v>857383.8381675681</v>
      </c>
      <c r="I54" s="3">
        <v>51443.03029005408</v>
      </c>
      <c r="J54" s="3">
        <v>25721.51514502704</v>
      </c>
      <c r="K54" s="3">
        <v>68590.70705340545</v>
      </c>
      <c r="L54" s="3">
        <v>8573.838381675681</v>
      </c>
      <c r="M54" s="3">
        <v>0</v>
      </c>
      <c r="N54" s="3">
        <v>0</v>
      </c>
      <c r="O54" s="3">
        <v>8573.838381675681</v>
      </c>
      <c r="P54" s="3">
        <v>4286.919190837841</v>
      </c>
      <c r="Q54" s="3">
        <v>1714.767676335136</v>
      </c>
      <c r="R54" s="3">
        <v>688479.2220485572</v>
      </c>
    </row>
    <row r="55" spans="1:18">
      <c r="A55" s="4">
        <v>45413</v>
      </c>
      <c r="B55" t="s">
        <v>18</v>
      </c>
      <c r="C55" t="s">
        <v>12</v>
      </c>
      <c r="D55" t="s">
        <v>47</v>
      </c>
      <c r="E55" t="s">
        <v>51</v>
      </c>
      <c r="F55">
        <v>1356</v>
      </c>
      <c r="G55" s="3">
        <v>22</v>
      </c>
      <c r="H55" s="3">
        <v>95264.87090750757</v>
      </c>
      <c r="I55" s="3">
        <v>0</v>
      </c>
      <c r="J55" s="3">
        <v>0</v>
      </c>
      <c r="K55" s="3">
        <v>0</v>
      </c>
      <c r="L55" s="3">
        <v>476.3243545375378</v>
      </c>
      <c r="M55" s="3">
        <v>9526.487090750757</v>
      </c>
      <c r="N55" s="3">
        <v>4763.243545375379</v>
      </c>
      <c r="O55" s="3">
        <v>952.6487090750757</v>
      </c>
      <c r="P55" s="3">
        <v>190.5297418150151</v>
      </c>
      <c r="Q55" s="3">
        <v>0</v>
      </c>
      <c r="R55" s="3">
        <v>79355.63746595381</v>
      </c>
    </row>
    <row r="56" spans="1:18">
      <c r="A56" s="4">
        <v>45413</v>
      </c>
      <c r="B56" t="s">
        <v>14</v>
      </c>
      <c r="C56" t="s">
        <v>8</v>
      </c>
      <c r="D56" t="s">
        <v>46</v>
      </c>
      <c r="E56" t="s">
        <v>48</v>
      </c>
      <c r="F56">
        <v>15368</v>
      </c>
      <c r="G56" s="3">
        <v>62</v>
      </c>
      <c r="H56" s="3">
        <v>3042702.240500393</v>
      </c>
      <c r="I56" s="3">
        <v>182562.1344300236</v>
      </c>
      <c r="J56" s="3">
        <v>91281.06721501179</v>
      </c>
      <c r="K56" s="3">
        <v>243416.1792400315</v>
      </c>
      <c r="L56" s="3">
        <v>30427.02240500393</v>
      </c>
      <c r="M56" s="3">
        <v>0</v>
      </c>
      <c r="N56" s="3">
        <v>0</v>
      </c>
      <c r="O56" s="3">
        <v>30427.02240500393</v>
      </c>
      <c r="P56" s="3">
        <v>15213.51120250197</v>
      </c>
      <c r="Q56" s="3">
        <v>0</v>
      </c>
      <c r="R56" s="3">
        <v>2449375.303602817</v>
      </c>
    </row>
    <row r="57" spans="1:18">
      <c r="A57" s="4">
        <v>45413</v>
      </c>
      <c r="B57" t="s">
        <v>14</v>
      </c>
      <c r="C57" t="s">
        <v>8</v>
      </c>
      <c r="D57" t="s">
        <v>47</v>
      </c>
      <c r="E57" t="s">
        <v>52</v>
      </c>
      <c r="F57">
        <v>2712</v>
      </c>
      <c r="G57" s="3">
        <v>62</v>
      </c>
      <c r="H57" s="3">
        <v>536947.4542059518</v>
      </c>
      <c r="I57" s="3">
        <v>0</v>
      </c>
      <c r="J57" s="3">
        <v>0</v>
      </c>
      <c r="K57" s="3">
        <v>0</v>
      </c>
      <c r="L57" s="3">
        <v>2684.737271029759</v>
      </c>
      <c r="M57" s="3">
        <v>53694.74542059518</v>
      </c>
      <c r="N57" s="3">
        <v>26847.37271029759</v>
      </c>
      <c r="O57" s="3">
        <v>5369.474542059517</v>
      </c>
      <c r="P57" s="3">
        <v>1073.894908411904</v>
      </c>
      <c r="Q57" s="3">
        <v>0</v>
      </c>
      <c r="R57" s="3">
        <v>447277.2293535577</v>
      </c>
    </row>
    <row r="58" spans="1:18">
      <c r="A58" s="4">
        <v>45413</v>
      </c>
      <c r="B58" t="s">
        <v>15</v>
      </c>
      <c r="C58" t="s">
        <v>9</v>
      </c>
      <c r="D58" t="s">
        <v>46</v>
      </c>
      <c r="E58" t="s">
        <v>48</v>
      </c>
      <c r="F58">
        <v>40</v>
      </c>
      <c r="G58" s="3">
        <v>1350</v>
      </c>
      <c r="H58" s="3">
        <v>172442.4453273468</v>
      </c>
      <c r="I58" s="3">
        <v>10346.54671964081</v>
      </c>
      <c r="J58" s="3">
        <v>5173.273359820403</v>
      </c>
      <c r="K58" s="3">
        <v>13795.39562618774</v>
      </c>
      <c r="L58" s="3">
        <v>1724.424453273468</v>
      </c>
      <c r="M58" s="3">
        <v>0</v>
      </c>
      <c r="N58" s="3">
        <v>0</v>
      </c>
      <c r="O58" s="3">
        <v>1724.424453273468</v>
      </c>
      <c r="P58" s="3">
        <v>862.2122266367338</v>
      </c>
      <c r="Q58" s="3">
        <v>344.8848906546935</v>
      </c>
      <c r="R58" s="3">
        <v>138471.2835978595</v>
      </c>
    </row>
    <row r="59" spans="1:18">
      <c r="A59" s="4">
        <v>45413</v>
      </c>
      <c r="B59" t="s">
        <v>15</v>
      </c>
      <c r="C59" t="s">
        <v>9</v>
      </c>
      <c r="D59" t="s">
        <v>47</v>
      </c>
      <c r="E59" t="s">
        <v>49</v>
      </c>
      <c r="F59">
        <v>361</v>
      </c>
      <c r="G59" s="3">
        <v>1350</v>
      </c>
      <c r="H59" s="3">
        <v>1556293.069079305</v>
      </c>
      <c r="I59" s="3">
        <v>0</v>
      </c>
      <c r="J59" s="3">
        <v>0</v>
      </c>
      <c r="K59" s="3">
        <v>0</v>
      </c>
      <c r="L59" s="3">
        <v>7781.465345396523</v>
      </c>
      <c r="M59" s="3">
        <v>311258.6138158609</v>
      </c>
      <c r="N59" s="3">
        <v>77814.65345396523</v>
      </c>
      <c r="O59" s="3">
        <v>15562.93069079305</v>
      </c>
      <c r="P59" s="3">
        <v>3112.586138158609</v>
      </c>
      <c r="Q59" s="3">
        <v>0</v>
      </c>
      <c r="R59" s="3">
        <v>1140762.81963513</v>
      </c>
    </row>
    <row r="60" spans="1:18">
      <c r="A60" s="4">
        <v>45413</v>
      </c>
      <c r="B60" t="s">
        <v>17</v>
      </c>
      <c r="C60" t="s">
        <v>11</v>
      </c>
      <c r="D60" t="s">
        <v>46</v>
      </c>
      <c r="E60" t="s">
        <v>48</v>
      </c>
      <c r="F60">
        <v>4849</v>
      </c>
      <c r="G60" s="3">
        <v>75</v>
      </c>
      <c r="H60" s="3">
        <v>1161351.968600423</v>
      </c>
      <c r="I60" s="3">
        <v>69681.11811602538</v>
      </c>
      <c r="J60" s="3">
        <v>34840.55905801269</v>
      </c>
      <c r="K60" s="3">
        <v>92908.15748803383</v>
      </c>
      <c r="L60" s="3">
        <v>11613.51968600423</v>
      </c>
      <c r="M60" s="3">
        <v>0</v>
      </c>
      <c r="N60" s="3">
        <v>0</v>
      </c>
      <c r="O60" s="3">
        <v>11613.51968600423</v>
      </c>
      <c r="P60" s="3">
        <v>5806.759843002114</v>
      </c>
      <c r="Q60" s="3">
        <v>0</v>
      </c>
      <c r="R60" s="3">
        <v>934888.3347233405</v>
      </c>
    </row>
    <row r="61" spans="1:18">
      <c r="A61" s="4">
        <v>45413</v>
      </c>
      <c r="B61" t="s">
        <v>17</v>
      </c>
      <c r="C61" t="s">
        <v>11</v>
      </c>
      <c r="D61" t="s">
        <v>47</v>
      </c>
      <c r="E61" t="s">
        <v>51</v>
      </c>
      <c r="F61">
        <v>3232</v>
      </c>
      <c r="G61" s="3">
        <v>75</v>
      </c>
      <c r="H61" s="3">
        <v>774074.9768027565</v>
      </c>
      <c r="I61" s="3">
        <v>0</v>
      </c>
      <c r="J61" s="3">
        <v>0</v>
      </c>
      <c r="K61" s="3">
        <v>0</v>
      </c>
      <c r="L61" s="3">
        <v>3870.374884013783</v>
      </c>
      <c r="M61" s="3">
        <v>77407.49768027566</v>
      </c>
      <c r="N61" s="3">
        <v>38703.74884013783</v>
      </c>
      <c r="O61" s="3">
        <v>7740.749768027566</v>
      </c>
      <c r="P61" s="3">
        <v>1548.149953605513</v>
      </c>
      <c r="Q61" s="3">
        <v>0</v>
      </c>
      <c r="R61" s="3">
        <v>644804.4556766963</v>
      </c>
    </row>
    <row r="62" spans="1:18">
      <c r="A62" s="4">
        <v>45444</v>
      </c>
      <c r="B62" t="s">
        <v>13</v>
      </c>
      <c r="C62" t="s">
        <v>7</v>
      </c>
      <c r="D62" t="s">
        <v>46</v>
      </c>
      <c r="E62" t="s">
        <v>48</v>
      </c>
      <c r="F62">
        <v>16102</v>
      </c>
      <c r="G62" s="3">
        <v>48.5</v>
      </c>
      <c r="H62" s="3">
        <v>2493859.450945472</v>
      </c>
      <c r="I62" s="3">
        <v>149631.5670567283</v>
      </c>
      <c r="J62" s="3">
        <v>74815.78352836415</v>
      </c>
      <c r="K62" s="3">
        <v>199508.7560756377</v>
      </c>
      <c r="L62" s="3">
        <v>24938.59450945472</v>
      </c>
      <c r="M62" s="3">
        <v>0</v>
      </c>
      <c r="N62" s="3">
        <v>0</v>
      </c>
      <c r="O62" s="3">
        <v>24938.59450945472</v>
      </c>
      <c r="P62" s="3">
        <v>12469.29725472736</v>
      </c>
      <c r="Q62" s="3">
        <v>4987.718901890944</v>
      </c>
      <c r="R62" s="3">
        <v>2002569.139109214</v>
      </c>
    </row>
    <row r="63" spans="1:18">
      <c r="A63" s="4">
        <v>45444</v>
      </c>
      <c r="B63" t="s">
        <v>13</v>
      </c>
      <c r="C63" t="s">
        <v>7</v>
      </c>
      <c r="D63" t="s">
        <v>47</v>
      </c>
      <c r="E63" t="s">
        <v>49</v>
      </c>
      <c r="F63">
        <v>5368</v>
      </c>
      <c r="G63" s="3">
        <v>48.5</v>
      </c>
      <c r="H63" s="3">
        <v>831389.7362237792</v>
      </c>
      <c r="I63" s="3">
        <v>0</v>
      </c>
      <c r="J63" s="3">
        <v>0</v>
      </c>
      <c r="K63" s="3">
        <v>0</v>
      </c>
      <c r="L63" s="3">
        <v>4156.948681118896</v>
      </c>
      <c r="M63" s="3">
        <v>83138.97362237793</v>
      </c>
      <c r="N63" s="3">
        <v>41569.48681118897</v>
      </c>
      <c r="O63" s="3">
        <v>8313.897362237793</v>
      </c>
      <c r="P63" s="3">
        <v>1662.779472447558</v>
      </c>
      <c r="Q63" s="3">
        <v>0</v>
      </c>
      <c r="R63" s="3">
        <v>692547.650274408</v>
      </c>
    </row>
    <row r="64" spans="1:18">
      <c r="A64" s="4">
        <v>45444</v>
      </c>
      <c r="B64" t="s">
        <v>16</v>
      </c>
      <c r="C64" t="s">
        <v>10</v>
      </c>
      <c r="D64" t="s">
        <v>46</v>
      </c>
      <c r="E64" t="s">
        <v>50</v>
      </c>
      <c r="F64">
        <v>17430</v>
      </c>
      <c r="G64" s="3">
        <v>32</v>
      </c>
      <c r="H64" s="3">
        <v>1781138.857514462</v>
      </c>
      <c r="I64" s="3">
        <v>106868.3314508677</v>
      </c>
      <c r="J64" s="3">
        <v>53434.16572543385</v>
      </c>
      <c r="K64" s="3">
        <v>142491.1086011569</v>
      </c>
      <c r="L64" s="3">
        <v>17811.38857514462</v>
      </c>
      <c r="M64" s="3">
        <v>0</v>
      </c>
      <c r="N64" s="3">
        <v>0</v>
      </c>
      <c r="O64" s="3">
        <v>17811.38857514462</v>
      </c>
      <c r="P64" s="3">
        <v>8905.694287572309</v>
      </c>
      <c r="Q64" s="3">
        <v>0</v>
      </c>
      <c r="R64" s="3">
        <v>1433816.780299142</v>
      </c>
    </row>
    <row r="65" spans="1:18">
      <c r="A65" s="4">
        <v>45444</v>
      </c>
      <c r="B65" t="s">
        <v>16</v>
      </c>
      <c r="C65" t="s">
        <v>10</v>
      </c>
      <c r="D65" t="s">
        <v>47</v>
      </c>
      <c r="E65" t="s">
        <v>52</v>
      </c>
      <c r="F65">
        <v>7470</v>
      </c>
      <c r="G65" s="3">
        <v>32</v>
      </c>
      <c r="H65" s="3">
        <v>763345.224649055</v>
      </c>
      <c r="I65" s="3">
        <v>0</v>
      </c>
      <c r="J65" s="3">
        <v>0</v>
      </c>
      <c r="K65" s="3">
        <v>0</v>
      </c>
      <c r="L65" s="3">
        <v>3816.726123245275</v>
      </c>
      <c r="M65" s="3">
        <v>76334.5224649055</v>
      </c>
      <c r="N65" s="3">
        <v>38167.26123245275</v>
      </c>
      <c r="O65" s="3">
        <v>7633.45224649055</v>
      </c>
      <c r="P65" s="3">
        <v>1526.69044929811</v>
      </c>
      <c r="Q65" s="3">
        <v>1526.69044929811</v>
      </c>
      <c r="R65" s="3">
        <v>634339.8816833647</v>
      </c>
    </row>
    <row r="66" spans="1:18">
      <c r="A66" s="4">
        <v>45444</v>
      </c>
      <c r="B66" t="s">
        <v>18</v>
      </c>
      <c r="C66" t="s">
        <v>12</v>
      </c>
      <c r="D66" t="s">
        <v>46</v>
      </c>
      <c r="E66" t="s">
        <v>50</v>
      </c>
      <c r="F66">
        <v>12823</v>
      </c>
      <c r="G66" s="3">
        <v>22</v>
      </c>
      <c r="H66" s="3">
        <v>900871.2681762312</v>
      </c>
      <c r="I66" s="3">
        <v>54052.27609057388</v>
      </c>
      <c r="J66" s="3">
        <v>27026.13804528694</v>
      </c>
      <c r="K66" s="3">
        <v>72069.7014540985</v>
      </c>
      <c r="L66" s="3">
        <v>9008.712681762312</v>
      </c>
      <c r="M66" s="3">
        <v>0</v>
      </c>
      <c r="N66" s="3">
        <v>0</v>
      </c>
      <c r="O66" s="3">
        <v>9008.712681762312</v>
      </c>
      <c r="P66" s="3">
        <v>4504.356340881156</v>
      </c>
      <c r="Q66" s="3">
        <v>0</v>
      </c>
      <c r="R66" s="3">
        <v>725201.3708818662</v>
      </c>
    </row>
    <row r="67" spans="1:18">
      <c r="A67" s="4">
        <v>45444</v>
      </c>
      <c r="B67" t="s">
        <v>18</v>
      </c>
      <c r="C67" t="s">
        <v>12</v>
      </c>
      <c r="D67" t="s">
        <v>47</v>
      </c>
      <c r="E67" t="s">
        <v>51</v>
      </c>
      <c r="F67">
        <v>1425</v>
      </c>
      <c r="G67" s="3">
        <v>22</v>
      </c>
      <c r="H67" s="3">
        <v>100112.4196483763</v>
      </c>
      <c r="I67" s="3">
        <v>0</v>
      </c>
      <c r="J67" s="3">
        <v>0</v>
      </c>
      <c r="K67" s="3">
        <v>0</v>
      </c>
      <c r="L67" s="3">
        <v>500.5620982418816</v>
      </c>
      <c r="M67" s="3">
        <v>10011.24196483763</v>
      </c>
      <c r="N67" s="3">
        <v>5005.620982418815</v>
      </c>
      <c r="O67" s="3">
        <v>1001.124196483763</v>
      </c>
      <c r="P67" s="3">
        <v>200.2248392967526</v>
      </c>
      <c r="Q67" s="3">
        <v>200.2248392967526</v>
      </c>
      <c r="R67" s="3">
        <v>83193.42072780071</v>
      </c>
    </row>
    <row r="68" spans="1:18">
      <c r="A68" s="4">
        <v>45444</v>
      </c>
      <c r="B68" t="s">
        <v>14</v>
      </c>
      <c r="C68" t="s">
        <v>8</v>
      </c>
      <c r="D68" t="s">
        <v>46</v>
      </c>
      <c r="E68" t="s">
        <v>53</v>
      </c>
      <c r="F68">
        <v>16434</v>
      </c>
      <c r="G68" s="3">
        <v>62</v>
      </c>
      <c r="H68" s="3">
        <v>3253759.020066597</v>
      </c>
      <c r="I68" s="3">
        <v>195225.5412039958</v>
      </c>
      <c r="J68" s="3">
        <v>97612.77060199791</v>
      </c>
      <c r="K68" s="3">
        <v>260300.7216053278</v>
      </c>
      <c r="L68" s="3">
        <v>32537.59020066597</v>
      </c>
      <c r="M68" s="3">
        <v>0</v>
      </c>
      <c r="N68" s="3">
        <v>0</v>
      </c>
      <c r="O68" s="3">
        <v>32537.59020066597</v>
      </c>
      <c r="P68" s="3">
        <v>16268.79510033299</v>
      </c>
      <c r="Q68" s="3">
        <v>0</v>
      </c>
      <c r="R68" s="3">
        <v>2619276.011153611</v>
      </c>
    </row>
    <row r="69" spans="1:18">
      <c r="A69" s="4">
        <v>45444</v>
      </c>
      <c r="B69" t="s">
        <v>14</v>
      </c>
      <c r="C69" t="s">
        <v>8</v>
      </c>
      <c r="D69" t="s">
        <v>47</v>
      </c>
      <c r="E69" t="s">
        <v>49</v>
      </c>
      <c r="F69">
        <v>2900</v>
      </c>
      <c r="G69" s="3">
        <v>62</v>
      </c>
      <c r="H69" s="3">
        <v>574169.4753677213</v>
      </c>
      <c r="I69" s="3">
        <v>0</v>
      </c>
      <c r="J69" s="3">
        <v>0</v>
      </c>
      <c r="K69" s="3">
        <v>0</v>
      </c>
      <c r="L69" s="3">
        <v>2870.847376838606</v>
      </c>
      <c r="M69" s="3">
        <v>57416.94753677212</v>
      </c>
      <c r="N69" s="3">
        <v>28708.47376838606</v>
      </c>
      <c r="O69" s="3">
        <v>5741.694753677212</v>
      </c>
      <c r="P69" s="3">
        <v>1148.338950735442</v>
      </c>
      <c r="Q69" s="3">
        <v>1148.338950735442</v>
      </c>
      <c r="R69" s="3">
        <v>477134.8340305763</v>
      </c>
    </row>
    <row r="70" spans="1:18">
      <c r="A70" s="4">
        <v>45444</v>
      </c>
      <c r="B70" t="s">
        <v>15</v>
      </c>
      <c r="C70" t="s">
        <v>9</v>
      </c>
      <c r="D70" t="s">
        <v>46</v>
      </c>
      <c r="E70" t="s">
        <v>53</v>
      </c>
      <c r="F70">
        <v>42</v>
      </c>
      <c r="G70" s="3">
        <v>1350</v>
      </c>
      <c r="H70" s="3">
        <v>181064.5675937141</v>
      </c>
      <c r="I70" s="3">
        <v>10863.87405562285</v>
      </c>
      <c r="J70" s="3">
        <v>5431.937027811423</v>
      </c>
      <c r="K70" s="3">
        <v>14485.16540749713</v>
      </c>
      <c r="L70" s="3">
        <v>1810.645675937141</v>
      </c>
      <c r="M70" s="3">
        <v>0</v>
      </c>
      <c r="N70" s="3">
        <v>0</v>
      </c>
      <c r="O70" s="3">
        <v>1810.645675937141</v>
      </c>
      <c r="P70" s="3">
        <v>905.3228379685705</v>
      </c>
      <c r="Q70" s="3">
        <v>-271.5968513905711</v>
      </c>
      <c r="R70" s="3">
        <v>146028.5737643304</v>
      </c>
    </row>
    <row r="71" spans="1:18">
      <c r="A71" s="4">
        <v>45444</v>
      </c>
      <c r="B71" t="s">
        <v>15</v>
      </c>
      <c r="C71" t="s">
        <v>9</v>
      </c>
      <c r="D71" t="s">
        <v>47</v>
      </c>
      <c r="E71" t="s">
        <v>51</v>
      </c>
      <c r="F71">
        <v>378</v>
      </c>
      <c r="G71" s="3">
        <v>1350</v>
      </c>
      <c r="H71" s="3">
        <v>1629581.108343427</v>
      </c>
      <c r="I71" s="3">
        <v>0</v>
      </c>
      <c r="J71" s="3">
        <v>0</v>
      </c>
      <c r="K71" s="3">
        <v>0</v>
      </c>
      <c r="L71" s="3">
        <v>8147.905541717135</v>
      </c>
      <c r="M71" s="3">
        <v>325916.2216686854</v>
      </c>
      <c r="N71" s="3">
        <v>81479.05541717134</v>
      </c>
      <c r="O71" s="3">
        <v>16295.81108343427</v>
      </c>
      <c r="P71" s="3">
        <v>3259.162216686854</v>
      </c>
      <c r="Q71" s="3">
        <v>0</v>
      </c>
      <c r="R71" s="3">
        <v>1194482.952415732</v>
      </c>
    </row>
    <row r="72" spans="1:18">
      <c r="A72" s="4">
        <v>45444</v>
      </c>
      <c r="B72" t="s">
        <v>17</v>
      </c>
      <c r="C72" t="s">
        <v>11</v>
      </c>
      <c r="D72" t="s">
        <v>46</v>
      </c>
      <c r="E72" t="s">
        <v>48</v>
      </c>
      <c r="F72">
        <v>5131</v>
      </c>
      <c r="G72" s="3">
        <v>75</v>
      </c>
      <c r="H72" s="3">
        <v>1228891.926353634</v>
      </c>
      <c r="I72" s="3">
        <v>73733.51558121802</v>
      </c>
      <c r="J72" s="3">
        <v>36866.75779060901</v>
      </c>
      <c r="K72" s="3">
        <v>98311.35410829069</v>
      </c>
      <c r="L72" s="3">
        <v>12288.91926353634</v>
      </c>
      <c r="M72" s="3">
        <v>0</v>
      </c>
      <c r="N72" s="3">
        <v>0</v>
      </c>
      <c r="O72" s="3">
        <v>12288.91926353634</v>
      </c>
      <c r="P72" s="3">
        <v>6144.459631768168</v>
      </c>
      <c r="Q72" s="3">
        <v>0</v>
      </c>
      <c r="R72" s="3">
        <v>989258.0007146751</v>
      </c>
    </row>
    <row r="73" spans="1:18">
      <c r="A73" s="4">
        <v>45444</v>
      </c>
      <c r="B73" t="s">
        <v>17</v>
      </c>
      <c r="C73" t="s">
        <v>11</v>
      </c>
      <c r="D73" t="s">
        <v>47</v>
      </c>
      <c r="E73" t="s">
        <v>49</v>
      </c>
      <c r="F73">
        <v>3421</v>
      </c>
      <c r="G73" s="3">
        <v>75</v>
      </c>
      <c r="H73" s="3">
        <v>819341.1187011851</v>
      </c>
      <c r="I73" s="3">
        <v>0</v>
      </c>
      <c r="J73" s="3">
        <v>0</v>
      </c>
      <c r="K73" s="3">
        <v>0</v>
      </c>
      <c r="L73" s="3">
        <v>4096.705593505925</v>
      </c>
      <c r="M73" s="3">
        <v>81934.11187011852</v>
      </c>
      <c r="N73" s="3">
        <v>40967.05593505926</v>
      </c>
      <c r="O73" s="3">
        <v>8193.41118701185</v>
      </c>
      <c r="P73" s="3">
        <v>1638.68223740237</v>
      </c>
      <c r="Q73" s="3">
        <v>0</v>
      </c>
      <c r="R73" s="3">
        <v>682511.1518780872</v>
      </c>
    </row>
    <row r="74" spans="1:18">
      <c r="A74" s="4">
        <v>45474</v>
      </c>
      <c r="B74" t="s">
        <v>13</v>
      </c>
      <c r="C74" t="s">
        <v>7</v>
      </c>
      <c r="D74" t="s">
        <v>46</v>
      </c>
      <c r="E74" t="s">
        <v>48</v>
      </c>
      <c r="F74">
        <v>16638</v>
      </c>
      <c r="G74" s="3">
        <v>48.5</v>
      </c>
      <c r="H74" s="3">
        <v>2576874.521477503</v>
      </c>
      <c r="I74" s="3">
        <v>154612.4712886502</v>
      </c>
      <c r="J74" s="3">
        <v>77306.2356443251</v>
      </c>
      <c r="K74" s="3">
        <v>206149.9617182003</v>
      </c>
      <c r="L74" s="3">
        <v>25768.74521477503</v>
      </c>
      <c r="M74" s="3">
        <v>0</v>
      </c>
      <c r="N74" s="3">
        <v>0</v>
      </c>
      <c r="O74" s="3">
        <v>25768.74521477503</v>
      </c>
      <c r="P74" s="3">
        <v>12884.37260738752</v>
      </c>
      <c r="Q74" s="3">
        <v>0</v>
      </c>
      <c r="R74" s="3">
        <v>2074383.98978939</v>
      </c>
    </row>
    <row r="75" spans="1:18">
      <c r="A75" s="4">
        <v>45474</v>
      </c>
      <c r="B75" t="s">
        <v>13</v>
      </c>
      <c r="C75" t="s">
        <v>7</v>
      </c>
      <c r="D75" t="s">
        <v>47</v>
      </c>
      <c r="E75" t="s">
        <v>51</v>
      </c>
      <c r="F75">
        <v>5546</v>
      </c>
      <c r="G75" s="3">
        <v>48.5</v>
      </c>
      <c r="H75" s="3">
        <v>858958.1738258344</v>
      </c>
      <c r="I75" s="3">
        <v>0</v>
      </c>
      <c r="J75" s="3">
        <v>0</v>
      </c>
      <c r="K75" s="3">
        <v>0</v>
      </c>
      <c r="L75" s="3">
        <v>4294.790869129172</v>
      </c>
      <c r="M75" s="3">
        <v>85895.81738258345</v>
      </c>
      <c r="N75" s="3">
        <v>42947.90869129173</v>
      </c>
      <c r="O75" s="3">
        <v>8589.581738258345</v>
      </c>
      <c r="P75" s="3">
        <v>1717.916347651669</v>
      </c>
      <c r="Q75" s="3">
        <v>0</v>
      </c>
      <c r="R75" s="3">
        <v>715512.1587969201</v>
      </c>
    </row>
    <row r="76" spans="1:18">
      <c r="A76" s="4">
        <v>45474</v>
      </c>
      <c r="B76" t="s">
        <v>16</v>
      </c>
      <c r="C76" t="s">
        <v>10</v>
      </c>
      <c r="D76" t="s">
        <v>46</v>
      </c>
      <c r="E76" t="s">
        <v>48</v>
      </c>
      <c r="F76">
        <v>18344</v>
      </c>
      <c r="G76" s="3">
        <v>32</v>
      </c>
      <c r="H76" s="3">
        <v>1874538.79530954</v>
      </c>
      <c r="I76" s="3">
        <v>112472.3277185724</v>
      </c>
      <c r="J76" s="3">
        <v>56236.1638592862</v>
      </c>
      <c r="K76" s="3">
        <v>149963.1036247632</v>
      </c>
      <c r="L76" s="3">
        <v>18745.3879530954</v>
      </c>
      <c r="M76" s="3">
        <v>0</v>
      </c>
      <c r="N76" s="3">
        <v>0</v>
      </c>
      <c r="O76" s="3">
        <v>18745.3879530954</v>
      </c>
      <c r="P76" s="3">
        <v>9372.6939765477</v>
      </c>
      <c r="Q76" s="3">
        <v>0</v>
      </c>
      <c r="R76" s="3">
        <v>1509003.73022418</v>
      </c>
    </row>
    <row r="77" spans="1:18">
      <c r="A77" s="4">
        <v>45474</v>
      </c>
      <c r="B77" t="s">
        <v>16</v>
      </c>
      <c r="C77" t="s">
        <v>10</v>
      </c>
      <c r="D77" t="s">
        <v>47</v>
      </c>
      <c r="E77" t="s">
        <v>51</v>
      </c>
      <c r="F77">
        <v>7861</v>
      </c>
      <c r="G77" s="3">
        <v>32</v>
      </c>
      <c r="H77" s="3">
        <v>803300.7779071247</v>
      </c>
      <c r="I77" s="3">
        <v>0</v>
      </c>
      <c r="J77" s="3">
        <v>0</v>
      </c>
      <c r="K77" s="3">
        <v>0</v>
      </c>
      <c r="L77" s="3">
        <v>4016.503889535623</v>
      </c>
      <c r="M77" s="3">
        <v>80330.07779071247</v>
      </c>
      <c r="N77" s="3">
        <v>40165.03889535624</v>
      </c>
      <c r="O77" s="3">
        <v>8033.007779071247</v>
      </c>
      <c r="P77" s="3">
        <v>1606.601555814249</v>
      </c>
      <c r="Q77" s="3">
        <v>1606.601555814249</v>
      </c>
      <c r="R77" s="3">
        <v>667542.9464408206</v>
      </c>
    </row>
    <row r="78" spans="1:18">
      <c r="A78" s="4">
        <v>45474</v>
      </c>
      <c r="B78" t="s">
        <v>18</v>
      </c>
      <c r="C78" t="s">
        <v>12</v>
      </c>
      <c r="D78" t="s">
        <v>46</v>
      </c>
      <c r="E78" t="s">
        <v>50</v>
      </c>
      <c r="F78">
        <v>13575</v>
      </c>
      <c r="G78" s="3">
        <v>22</v>
      </c>
      <c r="H78" s="3">
        <v>953702.5240187428</v>
      </c>
      <c r="I78" s="3">
        <v>57222.15144112457</v>
      </c>
      <c r="J78" s="3">
        <v>28611.07572056228</v>
      </c>
      <c r="K78" s="3">
        <v>76296.20192149942</v>
      </c>
      <c r="L78" s="3">
        <v>9537.025240187428</v>
      </c>
      <c r="M78" s="3">
        <v>0</v>
      </c>
      <c r="N78" s="3">
        <v>0</v>
      </c>
      <c r="O78" s="3">
        <v>9537.025240187428</v>
      </c>
      <c r="P78" s="3">
        <v>4768.512620093714</v>
      </c>
      <c r="Q78" s="3">
        <v>1907.405048037486</v>
      </c>
      <c r="R78" s="3">
        <v>765823.1267870505</v>
      </c>
    </row>
    <row r="79" spans="1:18">
      <c r="A79" s="4">
        <v>45474</v>
      </c>
      <c r="B79" t="s">
        <v>18</v>
      </c>
      <c r="C79" t="s">
        <v>12</v>
      </c>
      <c r="D79" t="s">
        <v>47</v>
      </c>
      <c r="E79" t="s">
        <v>54</v>
      </c>
      <c r="F79">
        <v>1508</v>
      </c>
      <c r="G79" s="3">
        <v>22</v>
      </c>
      <c r="H79" s="3">
        <v>105943.5290033344</v>
      </c>
      <c r="I79" s="3">
        <v>0</v>
      </c>
      <c r="J79" s="3">
        <v>0</v>
      </c>
      <c r="K79" s="3">
        <v>0</v>
      </c>
      <c r="L79" s="3">
        <v>529.7176450166719</v>
      </c>
      <c r="M79" s="3">
        <v>10594.35290033344</v>
      </c>
      <c r="N79" s="3">
        <v>5297.176450166719</v>
      </c>
      <c r="O79" s="3">
        <v>1059.435290033344</v>
      </c>
      <c r="P79" s="3">
        <v>211.8870580066688</v>
      </c>
      <c r="Q79" s="3">
        <v>0</v>
      </c>
      <c r="R79" s="3">
        <v>88250.95965977754</v>
      </c>
    </row>
    <row r="80" spans="1:18">
      <c r="A80" s="4">
        <v>45474</v>
      </c>
      <c r="B80" t="s">
        <v>14</v>
      </c>
      <c r="C80" t="s">
        <v>8</v>
      </c>
      <c r="D80" t="s">
        <v>46</v>
      </c>
      <c r="E80" t="s">
        <v>50</v>
      </c>
      <c r="F80">
        <v>14101</v>
      </c>
      <c r="G80" s="3">
        <v>62</v>
      </c>
      <c r="H80" s="3">
        <v>2791849.576606979</v>
      </c>
      <c r="I80" s="3">
        <v>167510.9745964187</v>
      </c>
      <c r="J80" s="3">
        <v>83755.48729820935</v>
      </c>
      <c r="K80" s="3">
        <v>223347.9661285583</v>
      </c>
      <c r="L80" s="3">
        <v>27918.49576606979</v>
      </c>
      <c r="M80" s="3">
        <v>0</v>
      </c>
      <c r="N80" s="3">
        <v>0</v>
      </c>
      <c r="O80" s="3">
        <v>27918.49576606979</v>
      </c>
      <c r="P80" s="3">
        <v>13959.24788303489</v>
      </c>
      <c r="Q80" s="3">
        <v>0</v>
      </c>
      <c r="R80" s="3">
        <v>2247438.909168618</v>
      </c>
    </row>
    <row r="81" spans="1:18">
      <c r="A81" s="4">
        <v>45474</v>
      </c>
      <c r="B81" t="s">
        <v>14</v>
      </c>
      <c r="C81" t="s">
        <v>8</v>
      </c>
      <c r="D81" t="s">
        <v>47</v>
      </c>
      <c r="E81" t="s">
        <v>52</v>
      </c>
      <c r="F81">
        <v>2488</v>
      </c>
      <c r="G81" s="3">
        <v>62</v>
      </c>
      <c r="H81" s="3">
        <v>492597.8119706519</v>
      </c>
      <c r="I81" s="3">
        <v>0</v>
      </c>
      <c r="J81" s="3">
        <v>0</v>
      </c>
      <c r="K81" s="3">
        <v>0</v>
      </c>
      <c r="L81" s="3">
        <v>2462.989059853259</v>
      </c>
      <c r="M81" s="3">
        <v>49259.78119706519</v>
      </c>
      <c r="N81" s="3">
        <v>24629.89059853259</v>
      </c>
      <c r="O81" s="3">
        <v>4925.978119706519</v>
      </c>
      <c r="P81" s="3">
        <v>985.1956239413038</v>
      </c>
      <c r="Q81" s="3">
        <v>0</v>
      </c>
      <c r="R81" s="3">
        <v>410333.977371553</v>
      </c>
    </row>
    <row r="82" spans="1:18">
      <c r="A82" s="4">
        <v>45474</v>
      </c>
      <c r="B82" t="s">
        <v>15</v>
      </c>
      <c r="C82" t="s">
        <v>9</v>
      </c>
      <c r="D82" t="s">
        <v>46</v>
      </c>
      <c r="E82" t="s">
        <v>53</v>
      </c>
      <c r="F82">
        <v>40</v>
      </c>
      <c r="G82" s="3">
        <v>1350</v>
      </c>
      <c r="H82" s="3">
        <v>172442.4453273468</v>
      </c>
      <c r="I82" s="3">
        <v>10346.54671964081</v>
      </c>
      <c r="J82" s="3">
        <v>5173.273359820403</v>
      </c>
      <c r="K82" s="3">
        <v>13795.39562618774</v>
      </c>
      <c r="L82" s="3">
        <v>1724.424453273468</v>
      </c>
      <c r="M82" s="3">
        <v>0</v>
      </c>
      <c r="N82" s="3">
        <v>0</v>
      </c>
      <c r="O82" s="3">
        <v>1724.424453273468</v>
      </c>
      <c r="P82" s="3">
        <v>862.2122266367338</v>
      </c>
      <c r="Q82" s="3">
        <v>0</v>
      </c>
      <c r="R82" s="3">
        <v>138816.1684885141</v>
      </c>
    </row>
    <row r="83" spans="1:18">
      <c r="A83" s="4">
        <v>45474</v>
      </c>
      <c r="B83" t="s">
        <v>15</v>
      </c>
      <c r="C83" t="s">
        <v>9</v>
      </c>
      <c r="D83" t="s">
        <v>47</v>
      </c>
      <c r="E83" t="s">
        <v>51</v>
      </c>
      <c r="F83">
        <v>358</v>
      </c>
      <c r="G83" s="3">
        <v>1350</v>
      </c>
      <c r="H83" s="3">
        <v>1543359.885679753</v>
      </c>
      <c r="I83" s="3">
        <v>0</v>
      </c>
      <c r="J83" s="3">
        <v>0</v>
      </c>
      <c r="K83" s="3">
        <v>0</v>
      </c>
      <c r="L83" s="3">
        <v>7716.799428398767</v>
      </c>
      <c r="M83" s="3">
        <v>308671.9771359507</v>
      </c>
      <c r="N83" s="3">
        <v>77167.99428398767</v>
      </c>
      <c r="O83" s="3">
        <v>15433.59885679753</v>
      </c>
      <c r="P83" s="3">
        <v>3086.719771359507</v>
      </c>
      <c r="Q83" s="3">
        <v>0</v>
      </c>
      <c r="R83" s="3">
        <v>1131282.796203259</v>
      </c>
    </row>
    <row r="84" spans="1:18">
      <c r="A84" s="4">
        <v>45474</v>
      </c>
      <c r="B84" t="s">
        <v>17</v>
      </c>
      <c r="C84" t="s">
        <v>11</v>
      </c>
      <c r="D84" t="s">
        <v>46</v>
      </c>
      <c r="E84" t="s">
        <v>50</v>
      </c>
      <c r="F84">
        <v>5115</v>
      </c>
      <c r="G84" s="3">
        <v>75</v>
      </c>
      <c r="H84" s="3">
        <v>1225059.872013026</v>
      </c>
      <c r="I84" s="3">
        <v>73503.59232078156</v>
      </c>
      <c r="J84" s="3">
        <v>36751.79616039078</v>
      </c>
      <c r="K84" s="3">
        <v>98004.78976104208</v>
      </c>
      <c r="L84" s="3">
        <v>12250.59872013026</v>
      </c>
      <c r="M84" s="3">
        <v>0</v>
      </c>
      <c r="N84" s="3">
        <v>0</v>
      </c>
      <c r="O84" s="3">
        <v>12250.59872013026</v>
      </c>
      <c r="P84" s="3">
        <v>6125.29936006513</v>
      </c>
      <c r="Q84" s="3">
        <v>0</v>
      </c>
      <c r="R84" s="3">
        <v>986173.196970486</v>
      </c>
    </row>
    <row r="85" spans="1:18">
      <c r="A85" s="4">
        <v>45474</v>
      </c>
      <c r="B85" t="s">
        <v>17</v>
      </c>
      <c r="C85" t="s">
        <v>11</v>
      </c>
      <c r="D85" t="s">
        <v>47</v>
      </c>
      <c r="E85" t="s">
        <v>51</v>
      </c>
      <c r="F85">
        <v>3410</v>
      </c>
      <c r="G85" s="3">
        <v>75</v>
      </c>
      <c r="H85" s="3">
        <v>816706.5813420173</v>
      </c>
      <c r="I85" s="3">
        <v>0</v>
      </c>
      <c r="J85" s="3">
        <v>0</v>
      </c>
      <c r="K85" s="3">
        <v>0</v>
      </c>
      <c r="L85" s="3">
        <v>4083.532906710087</v>
      </c>
      <c r="M85" s="3">
        <v>81670.65813420173</v>
      </c>
      <c r="N85" s="3">
        <v>40835.32906710087</v>
      </c>
      <c r="O85" s="3">
        <v>8167.065813420173</v>
      </c>
      <c r="P85" s="3">
        <v>1633.413162684035</v>
      </c>
      <c r="Q85" s="3">
        <v>-1225.059872013026</v>
      </c>
      <c r="R85" s="3">
        <v>681541.6421299134</v>
      </c>
    </row>
    <row r="86" spans="1:18">
      <c r="A86" s="4">
        <v>45505</v>
      </c>
      <c r="B86" t="s">
        <v>13</v>
      </c>
      <c r="C86" t="s">
        <v>7</v>
      </c>
      <c r="D86" t="s">
        <v>46</v>
      </c>
      <c r="E86" t="s">
        <v>53</v>
      </c>
      <c r="F86">
        <v>16424</v>
      </c>
      <c r="G86" s="3">
        <v>48.5</v>
      </c>
      <c r="H86" s="3">
        <v>2543730.444809864</v>
      </c>
      <c r="I86" s="3">
        <v>152623.8266885918</v>
      </c>
      <c r="J86" s="3">
        <v>76311.91334429591</v>
      </c>
      <c r="K86" s="3">
        <v>203498.4355847891</v>
      </c>
      <c r="L86" s="3">
        <v>25437.30444809864</v>
      </c>
      <c r="M86" s="3">
        <v>0</v>
      </c>
      <c r="N86" s="3">
        <v>0</v>
      </c>
      <c r="O86" s="3">
        <v>25437.30444809864</v>
      </c>
      <c r="P86" s="3">
        <v>12718.65222404932</v>
      </c>
      <c r="Q86" s="3">
        <v>5087.460889619728</v>
      </c>
      <c r="R86" s="3">
        <v>2042615.547182321</v>
      </c>
    </row>
    <row r="87" spans="1:18">
      <c r="A87" s="4">
        <v>45505</v>
      </c>
      <c r="B87" t="s">
        <v>13</v>
      </c>
      <c r="C87" t="s">
        <v>7</v>
      </c>
      <c r="D87" t="s">
        <v>47</v>
      </c>
      <c r="E87" t="s">
        <v>49</v>
      </c>
      <c r="F87">
        <v>5474</v>
      </c>
      <c r="G87" s="3">
        <v>48.5</v>
      </c>
      <c r="H87" s="3">
        <v>847806.8956946661</v>
      </c>
      <c r="I87" s="3">
        <v>0</v>
      </c>
      <c r="J87" s="3">
        <v>0</v>
      </c>
      <c r="K87" s="3">
        <v>0</v>
      </c>
      <c r="L87" s="3">
        <v>4239.03447847333</v>
      </c>
      <c r="M87" s="3">
        <v>84780.6895694666</v>
      </c>
      <c r="N87" s="3">
        <v>42390.3447847333</v>
      </c>
      <c r="O87" s="3">
        <v>8478.068956946659</v>
      </c>
      <c r="P87" s="3">
        <v>1695.613791389332</v>
      </c>
      <c r="Q87" s="3">
        <v>1695.613791389332</v>
      </c>
      <c r="R87" s="3">
        <v>704527.5303222674</v>
      </c>
    </row>
    <row r="88" spans="1:18">
      <c r="A88" s="4">
        <v>45505</v>
      </c>
      <c r="B88" t="s">
        <v>16</v>
      </c>
      <c r="C88" t="s">
        <v>10</v>
      </c>
      <c r="D88" t="s">
        <v>46</v>
      </c>
      <c r="E88" t="s">
        <v>53</v>
      </c>
      <c r="F88">
        <v>17676</v>
      </c>
      <c r="G88" s="3">
        <v>32</v>
      </c>
      <c r="H88" s="3">
        <v>1806277.133988848</v>
      </c>
      <c r="I88" s="3">
        <v>108376.6280393309</v>
      </c>
      <c r="J88" s="3">
        <v>54188.31401966544</v>
      </c>
      <c r="K88" s="3">
        <v>144502.1707191078</v>
      </c>
      <c r="L88" s="3">
        <v>18062.77133988848</v>
      </c>
      <c r="M88" s="3">
        <v>0</v>
      </c>
      <c r="N88" s="3">
        <v>0</v>
      </c>
      <c r="O88" s="3">
        <v>18062.77133988848</v>
      </c>
      <c r="P88" s="3">
        <v>9031.38566994424</v>
      </c>
      <c r="Q88" s="3">
        <v>-2709.415700983272</v>
      </c>
      <c r="R88" s="3">
        <v>1456762.508562006</v>
      </c>
    </row>
    <row r="89" spans="1:18">
      <c r="A89" s="4">
        <v>45505</v>
      </c>
      <c r="B89" t="s">
        <v>16</v>
      </c>
      <c r="C89" t="s">
        <v>10</v>
      </c>
      <c r="D89" t="s">
        <v>47</v>
      </c>
      <c r="E89" t="s">
        <v>51</v>
      </c>
      <c r="F89">
        <v>7575</v>
      </c>
      <c r="G89" s="3">
        <v>32</v>
      </c>
      <c r="H89" s="3">
        <v>774074.9768027565</v>
      </c>
      <c r="I89" s="3">
        <v>0</v>
      </c>
      <c r="J89" s="3">
        <v>0</v>
      </c>
      <c r="K89" s="3">
        <v>0</v>
      </c>
      <c r="L89" s="3">
        <v>3870.374884013783</v>
      </c>
      <c r="M89" s="3">
        <v>77407.49768027566</v>
      </c>
      <c r="N89" s="3">
        <v>38703.74884013783</v>
      </c>
      <c r="O89" s="3">
        <v>7740.749768027566</v>
      </c>
      <c r="P89" s="3">
        <v>1548.149953605513</v>
      </c>
      <c r="Q89" s="3">
        <v>1548.149953605513</v>
      </c>
      <c r="R89" s="3">
        <v>643256.3057230907</v>
      </c>
    </row>
    <row r="90" spans="1:18">
      <c r="A90" s="4">
        <v>45505</v>
      </c>
      <c r="B90" t="s">
        <v>18</v>
      </c>
      <c r="C90" t="s">
        <v>12</v>
      </c>
      <c r="D90" t="s">
        <v>46</v>
      </c>
      <c r="E90" t="s">
        <v>48</v>
      </c>
      <c r="F90">
        <v>14052</v>
      </c>
      <c r="G90" s="3">
        <v>22</v>
      </c>
      <c r="H90" s="3">
        <v>987213.8392273572</v>
      </c>
      <c r="I90" s="3">
        <v>59232.83035364143</v>
      </c>
      <c r="J90" s="3">
        <v>29616.41517682072</v>
      </c>
      <c r="K90" s="3">
        <v>78977.10713818857</v>
      </c>
      <c r="L90" s="3">
        <v>9872.138392273571</v>
      </c>
      <c r="M90" s="3">
        <v>0</v>
      </c>
      <c r="N90" s="3">
        <v>0</v>
      </c>
      <c r="O90" s="3">
        <v>9872.138392273571</v>
      </c>
      <c r="P90" s="3">
        <v>4936.069196136786</v>
      </c>
      <c r="Q90" s="3">
        <v>0</v>
      </c>
      <c r="R90" s="3">
        <v>794707.1405780225</v>
      </c>
    </row>
    <row r="91" spans="1:18">
      <c r="A91" s="4">
        <v>45505</v>
      </c>
      <c r="B91" t="s">
        <v>18</v>
      </c>
      <c r="C91" t="s">
        <v>12</v>
      </c>
      <c r="D91" t="s">
        <v>47</v>
      </c>
      <c r="E91" t="s">
        <v>49</v>
      </c>
      <c r="F91">
        <v>1561</v>
      </c>
      <c r="G91" s="3">
        <v>22</v>
      </c>
      <c r="H91" s="3">
        <v>109667.0084709582</v>
      </c>
      <c r="I91" s="3">
        <v>0</v>
      </c>
      <c r="J91" s="3">
        <v>0</v>
      </c>
      <c r="K91" s="3">
        <v>0</v>
      </c>
      <c r="L91" s="3">
        <v>548.335042354791</v>
      </c>
      <c r="M91" s="3">
        <v>10966.70084709582</v>
      </c>
      <c r="N91" s="3">
        <v>5483.35042354791</v>
      </c>
      <c r="O91" s="3">
        <v>1096.670084709582</v>
      </c>
      <c r="P91" s="3">
        <v>219.3340169419164</v>
      </c>
      <c r="Q91" s="3">
        <v>0</v>
      </c>
      <c r="R91" s="3">
        <v>91352.61805630817</v>
      </c>
    </row>
    <row r="92" spans="1:18">
      <c r="A92" s="4">
        <v>45505</v>
      </c>
      <c r="B92" t="s">
        <v>14</v>
      </c>
      <c r="C92" t="s">
        <v>8</v>
      </c>
      <c r="D92" t="s">
        <v>46</v>
      </c>
      <c r="E92" t="s">
        <v>48</v>
      </c>
      <c r="F92">
        <v>15116</v>
      </c>
      <c r="G92" s="3">
        <v>62</v>
      </c>
      <c r="H92" s="3">
        <v>2992808.892985681</v>
      </c>
      <c r="I92" s="3">
        <v>179568.5335791408</v>
      </c>
      <c r="J92" s="3">
        <v>89784.26678957042</v>
      </c>
      <c r="K92" s="3">
        <v>239424.7114388545</v>
      </c>
      <c r="L92" s="3">
        <v>29928.08892985681</v>
      </c>
      <c r="M92" s="3">
        <v>0</v>
      </c>
      <c r="N92" s="3">
        <v>0</v>
      </c>
      <c r="O92" s="3">
        <v>29928.08892985681</v>
      </c>
      <c r="P92" s="3">
        <v>14964.04446492841</v>
      </c>
      <c r="Q92" s="3">
        <v>0</v>
      </c>
      <c r="R92" s="3">
        <v>2409211.158853473</v>
      </c>
    </row>
    <row r="93" spans="1:18">
      <c r="A93" s="4">
        <v>45505</v>
      </c>
      <c r="B93" t="s">
        <v>14</v>
      </c>
      <c r="C93" t="s">
        <v>8</v>
      </c>
      <c r="D93" t="s">
        <v>47</v>
      </c>
      <c r="E93" t="s">
        <v>54</v>
      </c>
      <c r="F93">
        <v>2667</v>
      </c>
      <c r="G93" s="3">
        <v>62</v>
      </c>
      <c r="H93" s="3">
        <v>528037.9278640389</v>
      </c>
      <c r="I93" s="3">
        <v>0</v>
      </c>
      <c r="J93" s="3">
        <v>0</v>
      </c>
      <c r="K93" s="3">
        <v>0</v>
      </c>
      <c r="L93" s="3">
        <v>2640.189639320194</v>
      </c>
      <c r="M93" s="3">
        <v>52803.79278640389</v>
      </c>
      <c r="N93" s="3">
        <v>26401.89639320194</v>
      </c>
      <c r="O93" s="3">
        <v>5280.379278640388</v>
      </c>
      <c r="P93" s="3">
        <v>1056.075855728078</v>
      </c>
      <c r="Q93" s="3">
        <v>-792.0568917960583</v>
      </c>
      <c r="R93" s="3">
        <v>440647.6508025404</v>
      </c>
    </row>
    <row r="94" spans="1:18">
      <c r="A94" s="4">
        <v>45505</v>
      </c>
      <c r="B94" t="s">
        <v>15</v>
      </c>
      <c r="C94" t="s">
        <v>9</v>
      </c>
      <c r="D94" t="s">
        <v>46</v>
      </c>
      <c r="E94" t="s">
        <v>48</v>
      </c>
      <c r="F94">
        <v>40</v>
      </c>
      <c r="G94" s="3">
        <v>1350</v>
      </c>
      <c r="H94" s="3">
        <v>172442.4453273468</v>
      </c>
      <c r="I94" s="3">
        <v>10346.54671964081</v>
      </c>
      <c r="J94" s="3">
        <v>5173.273359820403</v>
      </c>
      <c r="K94" s="3">
        <v>13795.39562618774</v>
      </c>
      <c r="L94" s="3">
        <v>1724.424453273468</v>
      </c>
      <c r="M94" s="3">
        <v>0</v>
      </c>
      <c r="N94" s="3">
        <v>0</v>
      </c>
      <c r="O94" s="3">
        <v>1724.424453273468</v>
      </c>
      <c r="P94" s="3">
        <v>862.2122266367338</v>
      </c>
      <c r="Q94" s="3">
        <v>0</v>
      </c>
      <c r="R94" s="3">
        <v>138816.1684885141</v>
      </c>
    </row>
    <row r="95" spans="1:18">
      <c r="A95" s="4">
        <v>45505</v>
      </c>
      <c r="B95" t="s">
        <v>15</v>
      </c>
      <c r="C95" t="s">
        <v>9</v>
      </c>
      <c r="D95" t="s">
        <v>47</v>
      </c>
      <c r="E95" t="s">
        <v>52</v>
      </c>
      <c r="F95">
        <v>355</v>
      </c>
      <c r="G95" s="3">
        <v>1350</v>
      </c>
      <c r="H95" s="3">
        <v>1530426.702280203</v>
      </c>
      <c r="I95" s="3">
        <v>0</v>
      </c>
      <c r="J95" s="3">
        <v>0</v>
      </c>
      <c r="K95" s="3">
        <v>0</v>
      </c>
      <c r="L95" s="3">
        <v>7652.133511401013</v>
      </c>
      <c r="M95" s="3">
        <v>306085.3404560405</v>
      </c>
      <c r="N95" s="3">
        <v>76521.33511401013</v>
      </c>
      <c r="O95" s="3">
        <v>15304.26702280203</v>
      </c>
      <c r="P95" s="3">
        <v>3060.853404560405</v>
      </c>
      <c r="Q95" s="3">
        <v>0</v>
      </c>
      <c r="R95" s="3">
        <v>1121802.772771389</v>
      </c>
    </row>
    <row r="96" spans="1:18">
      <c r="A96" s="4">
        <v>45505</v>
      </c>
      <c r="B96" t="s">
        <v>17</v>
      </c>
      <c r="C96" t="s">
        <v>11</v>
      </c>
      <c r="D96" t="s">
        <v>46</v>
      </c>
      <c r="E96" t="s">
        <v>53</v>
      </c>
      <c r="F96">
        <v>4876</v>
      </c>
      <c r="G96" s="3">
        <v>75</v>
      </c>
      <c r="H96" s="3">
        <v>1167818.560300198</v>
      </c>
      <c r="I96" s="3">
        <v>70069.11361801191</v>
      </c>
      <c r="J96" s="3">
        <v>35034.55680900595</v>
      </c>
      <c r="K96" s="3">
        <v>93425.48482401588</v>
      </c>
      <c r="L96" s="3">
        <v>11678.18560300198</v>
      </c>
      <c r="M96" s="3">
        <v>0</v>
      </c>
      <c r="N96" s="3">
        <v>0</v>
      </c>
      <c r="O96" s="3">
        <v>11678.18560300198</v>
      </c>
      <c r="P96" s="3">
        <v>5839.092801500992</v>
      </c>
      <c r="Q96" s="3">
        <v>0</v>
      </c>
      <c r="R96" s="3">
        <v>940093.9410416597</v>
      </c>
    </row>
    <row r="97" spans="1:18">
      <c r="A97" s="4">
        <v>45505</v>
      </c>
      <c r="B97" t="s">
        <v>17</v>
      </c>
      <c r="C97" t="s">
        <v>11</v>
      </c>
      <c r="D97" t="s">
        <v>47</v>
      </c>
      <c r="E97" t="s">
        <v>51</v>
      </c>
      <c r="F97">
        <v>3251</v>
      </c>
      <c r="G97" s="3">
        <v>75</v>
      </c>
      <c r="H97" s="3">
        <v>778625.5413322282</v>
      </c>
      <c r="I97" s="3">
        <v>0</v>
      </c>
      <c r="J97" s="3">
        <v>0</v>
      </c>
      <c r="K97" s="3">
        <v>0</v>
      </c>
      <c r="L97" s="3">
        <v>3893.127706661141</v>
      </c>
      <c r="M97" s="3">
        <v>77862.55413322283</v>
      </c>
      <c r="N97" s="3">
        <v>38931.27706661142</v>
      </c>
      <c r="O97" s="3">
        <v>7786.255413322282</v>
      </c>
      <c r="P97" s="3">
        <v>1557.251082664457</v>
      </c>
      <c r="Q97" s="3">
        <v>0</v>
      </c>
      <c r="R97" s="3">
        <v>648595.0759297461</v>
      </c>
    </row>
    <row r="98" spans="1:18">
      <c r="A98" s="4">
        <v>45536</v>
      </c>
      <c r="B98" t="s">
        <v>13</v>
      </c>
      <c r="C98" t="s">
        <v>7</v>
      </c>
      <c r="D98" t="s">
        <v>46</v>
      </c>
      <c r="E98" t="s">
        <v>53</v>
      </c>
      <c r="F98">
        <v>16726</v>
      </c>
      <c r="G98" s="3">
        <v>48.5</v>
      </c>
      <c r="H98" s="3">
        <v>2590503.861415598</v>
      </c>
      <c r="I98" s="3">
        <v>155430.2316849359</v>
      </c>
      <c r="J98" s="3">
        <v>77715.11584246793</v>
      </c>
      <c r="K98" s="3">
        <v>207240.3089132479</v>
      </c>
      <c r="L98" s="3">
        <v>25905.03861415598</v>
      </c>
      <c r="M98" s="3">
        <v>0</v>
      </c>
      <c r="N98" s="3">
        <v>0</v>
      </c>
      <c r="O98" s="3">
        <v>25905.03861415598</v>
      </c>
      <c r="P98" s="3">
        <v>12952.51930707799</v>
      </c>
      <c r="Q98" s="3">
        <v>5181.007722831197</v>
      </c>
      <c r="R98" s="3">
        <v>2080174.600716725</v>
      </c>
    </row>
    <row r="99" spans="1:18">
      <c r="A99" s="4">
        <v>45536</v>
      </c>
      <c r="B99" t="s">
        <v>13</v>
      </c>
      <c r="C99" t="s">
        <v>7</v>
      </c>
      <c r="D99" t="s">
        <v>47</v>
      </c>
      <c r="E99" t="s">
        <v>49</v>
      </c>
      <c r="F99">
        <v>5576</v>
      </c>
      <c r="G99" s="3">
        <v>48.5</v>
      </c>
      <c r="H99" s="3">
        <v>863604.5397138213</v>
      </c>
      <c r="I99" s="3">
        <v>0</v>
      </c>
      <c r="J99" s="3">
        <v>0</v>
      </c>
      <c r="K99" s="3">
        <v>0</v>
      </c>
      <c r="L99" s="3">
        <v>4318.022698569107</v>
      </c>
      <c r="M99" s="3">
        <v>86360.45397138214</v>
      </c>
      <c r="N99" s="3">
        <v>43180.22698569107</v>
      </c>
      <c r="O99" s="3">
        <v>8636.045397138214</v>
      </c>
      <c r="P99" s="3">
        <v>1727.209079427642</v>
      </c>
      <c r="Q99" s="3">
        <v>0</v>
      </c>
      <c r="R99" s="3">
        <v>719382.5815816132</v>
      </c>
    </row>
    <row r="100" spans="1:18">
      <c r="A100" s="4">
        <v>45536</v>
      </c>
      <c r="B100" t="s">
        <v>16</v>
      </c>
      <c r="C100" t="s">
        <v>10</v>
      </c>
      <c r="D100" t="s">
        <v>46</v>
      </c>
      <c r="E100" t="s">
        <v>48</v>
      </c>
      <c r="F100">
        <v>17920</v>
      </c>
      <c r="G100" s="3">
        <v>32</v>
      </c>
      <c r="H100" s="3">
        <v>1831211.034231736</v>
      </c>
      <c r="I100" s="3">
        <v>109872.6620539041</v>
      </c>
      <c r="J100" s="3">
        <v>54936.33102695207</v>
      </c>
      <c r="K100" s="3">
        <v>146496.8827385389</v>
      </c>
      <c r="L100" s="3">
        <v>18312.11034231736</v>
      </c>
      <c r="M100" s="3">
        <v>0</v>
      </c>
      <c r="N100" s="3">
        <v>0</v>
      </c>
      <c r="O100" s="3">
        <v>18312.11034231736</v>
      </c>
      <c r="P100" s="3">
        <v>9156.05517115868</v>
      </c>
      <c r="Q100" s="3">
        <v>0</v>
      </c>
      <c r="R100" s="3">
        <v>1474124.882556547</v>
      </c>
    </row>
    <row r="101" spans="1:18">
      <c r="A101" s="4">
        <v>45536</v>
      </c>
      <c r="B101" t="s">
        <v>16</v>
      </c>
      <c r="C101" t="s">
        <v>10</v>
      </c>
      <c r="D101" t="s">
        <v>47</v>
      </c>
      <c r="E101" t="s">
        <v>51</v>
      </c>
      <c r="F101">
        <v>7680</v>
      </c>
      <c r="G101" s="3">
        <v>32</v>
      </c>
      <c r="H101" s="3">
        <v>784804.7289564582</v>
      </c>
      <c r="I101" s="3">
        <v>0</v>
      </c>
      <c r="J101" s="3">
        <v>0</v>
      </c>
      <c r="K101" s="3">
        <v>0</v>
      </c>
      <c r="L101" s="3">
        <v>3924.023644782291</v>
      </c>
      <c r="M101" s="3">
        <v>78480.47289564581</v>
      </c>
      <c r="N101" s="3">
        <v>39240.23644782291</v>
      </c>
      <c r="O101" s="3">
        <v>7848.047289564582</v>
      </c>
      <c r="P101" s="3">
        <v>1569.609457912916</v>
      </c>
      <c r="Q101" s="3">
        <v>0</v>
      </c>
      <c r="R101" s="3">
        <v>653742.3392207297</v>
      </c>
    </row>
    <row r="102" spans="1:18">
      <c r="A102" s="4">
        <v>45536</v>
      </c>
      <c r="B102" t="s">
        <v>18</v>
      </c>
      <c r="C102" t="s">
        <v>12</v>
      </c>
      <c r="D102" t="s">
        <v>46</v>
      </c>
      <c r="E102" t="s">
        <v>50</v>
      </c>
      <c r="F102">
        <v>12650</v>
      </c>
      <c r="G102" s="3">
        <v>22</v>
      </c>
      <c r="H102" s="3">
        <v>888717.2691592705</v>
      </c>
      <c r="I102" s="3">
        <v>53323.03614955622</v>
      </c>
      <c r="J102" s="3">
        <v>26661.51807477811</v>
      </c>
      <c r="K102" s="3">
        <v>71097.38153274164</v>
      </c>
      <c r="L102" s="3">
        <v>8887.172691592705</v>
      </c>
      <c r="M102" s="3">
        <v>0</v>
      </c>
      <c r="N102" s="3">
        <v>0</v>
      </c>
      <c r="O102" s="3">
        <v>8887.172691592705</v>
      </c>
      <c r="P102" s="3">
        <v>4443.586345796352</v>
      </c>
      <c r="Q102" s="3">
        <v>-1333.075903738906</v>
      </c>
      <c r="R102" s="3">
        <v>716750.4775769516</v>
      </c>
    </row>
    <row r="103" spans="1:18">
      <c r="A103" s="4">
        <v>45536</v>
      </c>
      <c r="B103" t="s">
        <v>18</v>
      </c>
      <c r="C103" t="s">
        <v>12</v>
      </c>
      <c r="D103" t="s">
        <v>47</v>
      </c>
      <c r="E103" t="s">
        <v>54</v>
      </c>
      <c r="F103">
        <v>1406</v>
      </c>
      <c r="G103" s="3">
        <v>22</v>
      </c>
      <c r="H103" s="3">
        <v>98777.58738639797</v>
      </c>
      <c r="I103" s="3">
        <v>0</v>
      </c>
      <c r="J103" s="3">
        <v>0</v>
      </c>
      <c r="K103" s="3">
        <v>0</v>
      </c>
      <c r="L103" s="3">
        <v>493.8879369319898</v>
      </c>
      <c r="M103" s="3">
        <v>9877.758738639797</v>
      </c>
      <c r="N103" s="3">
        <v>4938.879369319899</v>
      </c>
      <c r="O103" s="3">
        <v>987.7758738639797</v>
      </c>
      <c r="P103" s="3">
        <v>197.5551747727959</v>
      </c>
      <c r="Q103" s="3">
        <v>-148.166381079597</v>
      </c>
      <c r="R103" s="3">
        <v>82429.8966739491</v>
      </c>
    </row>
    <row r="104" spans="1:18">
      <c r="A104" s="4">
        <v>45536</v>
      </c>
      <c r="B104" t="s">
        <v>14</v>
      </c>
      <c r="C104" t="s">
        <v>8</v>
      </c>
      <c r="D104" t="s">
        <v>46</v>
      </c>
      <c r="E104" t="s">
        <v>50</v>
      </c>
      <c r="F104">
        <v>14221</v>
      </c>
      <c r="G104" s="3">
        <v>62</v>
      </c>
      <c r="H104" s="3">
        <v>2815608.313518746</v>
      </c>
      <c r="I104" s="3">
        <v>168936.4988111248</v>
      </c>
      <c r="J104" s="3">
        <v>84468.24940556238</v>
      </c>
      <c r="K104" s="3">
        <v>225248.6650814997</v>
      </c>
      <c r="L104" s="3">
        <v>28156.08313518746</v>
      </c>
      <c r="M104" s="3">
        <v>0</v>
      </c>
      <c r="N104" s="3">
        <v>0</v>
      </c>
      <c r="O104" s="3">
        <v>28156.08313518746</v>
      </c>
      <c r="P104" s="3">
        <v>14078.04156759373</v>
      </c>
      <c r="Q104" s="3">
        <v>0</v>
      </c>
      <c r="R104" s="3">
        <v>2266564.692382591</v>
      </c>
    </row>
    <row r="105" spans="1:18">
      <c r="A105" s="4">
        <v>45536</v>
      </c>
      <c r="B105" t="s">
        <v>14</v>
      </c>
      <c r="C105" t="s">
        <v>8</v>
      </c>
      <c r="D105" t="s">
        <v>47</v>
      </c>
      <c r="E105" t="s">
        <v>51</v>
      </c>
      <c r="F105">
        <v>2510</v>
      </c>
      <c r="G105" s="3">
        <v>62</v>
      </c>
      <c r="H105" s="3">
        <v>496953.580404476</v>
      </c>
      <c r="I105" s="3">
        <v>0</v>
      </c>
      <c r="J105" s="3">
        <v>0</v>
      </c>
      <c r="K105" s="3">
        <v>0</v>
      </c>
      <c r="L105" s="3">
        <v>2484.76790202238</v>
      </c>
      <c r="M105" s="3">
        <v>49695.3580404476</v>
      </c>
      <c r="N105" s="3">
        <v>24847.6790202238</v>
      </c>
      <c r="O105" s="3">
        <v>4969.53580404476</v>
      </c>
      <c r="P105" s="3">
        <v>993.907160808952</v>
      </c>
      <c r="Q105" s="3">
        <v>0</v>
      </c>
      <c r="R105" s="3">
        <v>413962.3324769285</v>
      </c>
    </row>
    <row r="106" spans="1:18">
      <c r="A106" s="4">
        <v>45536</v>
      </c>
      <c r="B106" t="s">
        <v>15</v>
      </c>
      <c r="C106" t="s">
        <v>9</v>
      </c>
      <c r="D106" t="s">
        <v>46</v>
      </c>
      <c r="E106" t="s">
        <v>53</v>
      </c>
      <c r="F106">
        <v>42</v>
      </c>
      <c r="G106" s="3">
        <v>1350</v>
      </c>
      <c r="H106" s="3">
        <v>181064.5675937141</v>
      </c>
      <c r="I106" s="3">
        <v>10863.87405562285</v>
      </c>
      <c r="J106" s="3">
        <v>5431.937027811423</v>
      </c>
      <c r="K106" s="3">
        <v>14485.16540749713</v>
      </c>
      <c r="L106" s="3">
        <v>1810.645675937141</v>
      </c>
      <c r="M106" s="3">
        <v>0</v>
      </c>
      <c r="N106" s="3">
        <v>0</v>
      </c>
      <c r="O106" s="3">
        <v>1810.645675937141</v>
      </c>
      <c r="P106" s="3">
        <v>905.3228379685705</v>
      </c>
      <c r="Q106" s="3">
        <v>-271.5968513905711</v>
      </c>
      <c r="R106" s="3">
        <v>146028.5737643304</v>
      </c>
    </row>
    <row r="107" spans="1:18">
      <c r="A107" s="4">
        <v>45536</v>
      </c>
      <c r="B107" t="s">
        <v>15</v>
      </c>
      <c r="C107" t="s">
        <v>9</v>
      </c>
      <c r="D107" t="s">
        <v>47</v>
      </c>
      <c r="E107" t="s">
        <v>49</v>
      </c>
      <c r="F107">
        <v>383</v>
      </c>
      <c r="G107" s="3">
        <v>1350</v>
      </c>
      <c r="H107" s="3">
        <v>1651136.414009345</v>
      </c>
      <c r="I107" s="3">
        <v>0</v>
      </c>
      <c r="J107" s="3">
        <v>0</v>
      </c>
      <c r="K107" s="3">
        <v>0</v>
      </c>
      <c r="L107" s="3">
        <v>8255.682070046727</v>
      </c>
      <c r="M107" s="3">
        <v>330227.282801869</v>
      </c>
      <c r="N107" s="3">
        <v>82556.82070046726</v>
      </c>
      <c r="O107" s="3">
        <v>16511.36414009345</v>
      </c>
      <c r="P107" s="3">
        <v>3302.27282801869</v>
      </c>
      <c r="Q107" s="3">
        <v>-2476.704621014018</v>
      </c>
      <c r="R107" s="3">
        <v>1212759.696089864</v>
      </c>
    </row>
    <row r="108" spans="1:18">
      <c r="A108" s="4">
        <v>45536</v>
      </c>
      <c r="B108" t="s">
        <v>17</v>
      </c>
      <c r="C108" t="s">
        <v>11</v>
      </c>
      <c r="D108" t="s">
        <v>46</v>
      </c>
      <c r="E108" t="s">
        <v>48</v>
      </c>
      <c r="F108">
        <v>4834</v>
      </c>
      <c r="G108" s="3">
        <v>75</v>
      </c>
      <c r="H108" s="3">
        <v>1157759.417656103</v>
      </c>
      <c r="I108" s="3">
        <v>69465.56505936618</v>
      </c>
      <c r="J108" s="3">
        <v>34732.78252968309</v>
      </c>
      <c r="K108" s="3">
        <v>92620.75341248825</v>
      </c>
      <c r="L108" s="3">
        <v>11577.59417656103</v>
      </c>
      <c r="M108" s="3">
        <v>0</v>
      </c>
      <c r="N108" s="3">
        <v>0</v>
      </c>
      <c r="O108" s="3">
        <v>11577.59417656103</v>
      </c>
      <c r="P108" s="3">
        <v>5788.797088280516</v>
      </c>
      <c r="Q108" s="3">
        <v>0</v>
      </c>
      <c r="R108" s="3">
        <v>931996.331213163</v>
      </c>
    </row>
    <row r="109" spans="1:18">
      <c r="A109" s="4">
        <v>45536</v>
      </c>
      <c r="B109" t="s">
        <v>17</v>
      </c>
      <c r="C109" t="s">
        <v>11</v>
      </c>
      <c r="D109" t="s">
        <v>47</v>
      </c>
      <c r="E109" t="s">
        <v>51</v>
      </c>
      <c r="F109">
        <v>3222</v>
      </c>
      <c r="G109" s="3">
        <v>75</v>
      </c>
      <c r="H109" s="3">
        <v>771679.9428398767</v>
      </c>
      <c r="I109" s="3">
        <v>0</v>
      </c>
      <c r="J109" s="3">
        <v>0</v>
      </c>
      <c r="K109" s="3">
        <v>0</v>
      </c>
      <c r="L109" s="3">
        <v>3858.399714199384</v>
      </c>
      <c r="M109" s="3">
        <v>77167.99428398767</v>
      </c>
      <c r="N109" s="3">
        <v>38583.99714199384</v>
      </c>
      <c r="O109" s="3">
        <v>7716.799428398767</v>
      </c>
      <c r="P109" s="3">
        <v>1543.359885679754</v>
      </c>
      <c r="Q109" s="3">
        <v>0</v>
      </c>
      <c r="R109" s="3">
        <v>642809.3923856174</v>
      </c>
    </row>
    <row r="110" spans="1:18">
      <c r="A110" s="4">
        <v>45566</v>
      </c>
      <c r="B110" t="s">
        <v>13</v>
      </c>
      <c r="C110" t="s">
        <v>7</v>
      </c>
      <c r="D110" t="s">
        <v>46</v>
      </c>
      <c r="E110" t="s">
        <v>48</v>
      </c>
      <c r="F110">
        <v>17180</v>
      </c>
      <c r="G110" s="3">
        <v>48.5</v>
      </c>
      <c r="H110" s="3">
        <v>2660818.865187132</v>
      </c>
      <c r="I110" s="3">
        <v>159649.1319112279</v>
      </c>
      <c r="J110" s="3">
        <v>79824.56595561396</v>
      </c>
      <c r="K110" s="3">
        <v>212865.5092149706</v>
      </c>
      <c r="L110" s="3">
        <v>26608.18865187132</v>
      </c>
      <c r="M110" s="3">
        <v>0</v>
      </c>
      <c r="N110" s="3">
        <v>0</v>
      </c>
      <c r="O110" s="3">
        <v>26608.18865187132</v>
      </c>
      <c r="P110" s="3">
        <v>13304.09432593566</v>
      </c>
      <c r="Q110" s="3">
        <v>-3991.228297780699</v>
      </c>
      <c r="R110" s="3">
        <v>2145950.414773423</v>
      </c>
    </row>
    <row r="111" spans="1:18">
      <c r="A111" s="4">
        <v>45566</v>
      </c>
      <c r="B111" t="s">
        <v>13</v>
      </c>
      <c r="C111" t="s">
        <v>7</v>
      </c>
      <c r="D111" t="s">
        <v>47</v>
      </c>
      <c r="E111" t="s">
        <v>49</v>
      </c>
      <c r="F111">
        <v>5727</v>
      </c>
      <c r="G111" s="3">
        <v>48.5</v>
      </c>
      <c r="H111" s="3">
        <v>886991.2480166884</v>
      </c>
      <c r="I111" s="3">
        <v>0</v>
      </c>
      <c r="J111" s="3">
        <v>0</v>
      </c>
      <c r="K111" s="3">
        <v>0</v>
      </c>
      <c r="L111" s="3">
        <v>4434.956240083442</v>
      </c>
      <c r="M111" s="3">
        <v>88699.12480166885</v>
      </c>
      <c r="N111" s="3">
        <v>44349.56240083442</v>
      </c>
      <c r="O111" s="3">
        <v>8869.912480166884</v>
      </c>
      <c r="P111" s="3">
        <v>1773.982496033377</v>
      </c>
      <c r="Q111" s="3">
        <v>0</v>
      </c>
      <c r="R111" s="3">
        <v>738863.7095979014</v>
      </c>
    </row>
    <row r="112" spans="1:18">
      <c r="A112" s="4">
        <v>45566</v>
      </c>
      <c r="B112" t="s">
        <v>16</v>
      </c>
      <c r="C112" t="s">
        <v>10</v>
      </c>
      <c r="D112" t="s">
        <v>46</v>
      </c>
      <c r="E112" t="s">
        <v>48</v>
      </c>
      <c r="F112">
        <v>17975</v>
      </c>
      <c r="G112" s="3">
        <v>32</v>
      </c>
      <c r="H112" s="3">
        <v>1836831.38059796</v>
      </c>
      <c r="I112" s="3">
        <v>110209.8828358776</v>
      </c>
      <c r="J112" s="3">
        <v>55104.94141793881</v>
      </c>
      <c r="K112" s="3">
        <v>146946.5104478368</v>
      </c>
      <c r="L112" s="3">
        <v>18368.3138059796</v>
      </c>
      <c r="M112" s="3">
        <v>0</v>
      </c>
      <c r="N112" s="3">
        <v>0</v>
      </c>
      <c r="O112" s="3">
        <v>18368.3138059796</v>
      </c>
      <c r="P112" s="3">
        <v>9184.156902989802</v>
      </c>
      <c r="Q112" s="3">
        <v>0</v>
      </c>
      <c r="R112" s="3">
        <v>1478649.261381358</v>
      </c>
    </row>
    <row r="113" spans="1:18">
      <c r="A113" s="4">
        <v>45566</v>
      </c>
      <c r="B113" t="s">
        <v>16</v>
      </c>
      <c r="C113" t="s">
        <v>10</v>
      </c>
      <c r="D113" t="s">
        <v>47</v>
      </c>
      <c r="E113" t="s">
        <v>49</v>
      </c>
      <c r="F113">
        <v>7703</v>
      </c>
      <c r="G113" s="3">
        <v>32</v>
      </c>
      <c r="H113" s="3">
        <v>787155.0556186975</v>
      </c>
      <c r="I113" s="3">
        <v>0</v>
      </c>
      <c r="J113" s="3">
        <v>0</v>
      </c>
      <c r="K113" s="3">
        <v>0</v>
      </c>
      <c r="L113" s="3">
        <v>3935.775278093488</v>
      </c>
      <c r="M113" s="3">
        <v>78715.50556186977</v>
      </c>
      <c r="N113" s="3">
        <v>39357.75278093488</v>
      </c>
      <c r="O113" s="3">
        <v>7871.550556186976</v>
      </c>
      <c r="P113" s="3">
        <v>1574.310111237395</v>
      </c>
      <c r="Q113" s="3">
        <v>0</v>
      </c>
      <c r="R113" s="3">
        <v>655700.1613303751</v>
      </c>
    </row>
    <row r="114" spans="1:18">
      <c r="A114" s="4">
        <v>45566</v>
      </c>
      <c r="B114" t="s">
        <v>18</v>
      </c>
      <c r="C114" t="s">
        <v>12</v>
      </c>
      <c r="D114" t="s">
        <v>46</v>
      </c>
      <c r="E114" t="s">
        <v>48</v>
      </c>
      <c r="F114">
        <v>12830</v>
      </c>
      <c r="G114" s="3">
        <v>22</v>
      </c>
      <c r="H114" s="3">
        <v>901363.0484832759</v>
      </c>
      <c r="I114" s="3">
        <v>54081.78290899655</v>
      </c>
      <c r="J114" s="3">
        <v>27040.89145449827</v>
      </c>
      <c r="K114" s="3">
        <v>72109.04387866207</v>
      </c>
      <c r="L114" s="3">
        <v>9013.630484832758</v>
      </c>
      <c r="M114" s="3">
        <v>0</v>
      </c>
      <c r="N114" s="3">
        <v>0</v>
      </c>
      <c r="O114" s="3">
        <v>9013.630484832758</v>
      </c>
      <c r="P114" s="3">
        <v>4506.815242416379</v>
      </c>
      <c r="Q114" s="3">
        <v>0</v>
      </c>
      <c r="R114" s="3">
        <v>725597.2540290371</v>
      </c>
    </row>
    <row r="115" spans="1:18">
      <c r="A115" s="4">
        <v>45566</v>
      </c>
      <c r="B115" t="s">
        <v>18</v>
      </c>
      <c r="C115" t="s">
        <v>12</v>
      </c>
      <c r="D115" t="s">
        <v>47</v>
      </c>
      <c r="E115" t="s">
        <v>52</v>
      </c>
      <c r="F115">
        <v>1425</v>
      </c>
      <c r="G115" s="3">
        <v>22</v>
      </c>
      <c r="H115" s="3">
        <v>100112.4196483763</v>
      </c>
      <c r="I115" s="3">
        <v>0</v>
      </c>
      <c r="J115" s="3">
        <v>0</v>
      </c>
      <c r="K115" s="3">
        <v>0</v>
      </c>
      <c r="L115" s="3">
        <v>500.5620982418816</v>
      </c>
      <c r="M115" s="3">
        <v>10011.24196483763</v>
      </c>
      <c r="N115" s="3">
        <v>5005.620982418815</v>
      </c>
      <c r="O115" s="3">
        <v>1001.124196483763</v>
      </c>
      <c r="P115" s="3">
        <v>200.2248392967526</v>
      </c>
      <c r="Q115" s="3">
        <v>0</v>
      </c>
      <c r="R115" s="3">
        <v>83393.64556709747</v>
      </c>
    </row>
    <row r="116" spans="1:18">
      <c r="A116" s="4">
        <v>45566</v>
      </c>
      <c r="B116" t="s">
        <v>14</v>
      </c>
      <c r="C116" t="s">
        <v>8</v>
      </c>
      <c r="D116" t="s">
        <v>46</v>
      </c>
      <c r="E116" t="s">
        <v>48</v>
      </c>
      <c r="F116">
        <v>15870</v>
      </c>
      <c r="G116" s="3">
        <v>62</v>
      </c>
      <c r="H116" s="3">
        <v>3142092.956581288</v>
      </c>
      <c r="I116" s="3">
        <v>188525.5773948773</v>
      </c>
      <c r="J116" s="3">
        <v>94262.78869743865</v>
      </c>
      <c r="K116" s="3">
        <v>251367.4365265031</v>
      </c>
      <c r="L116" s="3">
        <v>31420.92956581288</v>
      </c>
      <c r="M116" s="3">
        <v>0</v>
      </c>
      <c r="N116" s="3">
        <v>0</v>
      </c>
      <c r="O116" s="3">
        <v>31420.92956581288</v>
      </c>
      <c r="P116" s="3">
        <v>15710.46478290644</v>
      </c>
      <c r="Q116" s="3">
        <v>0</v>
      </c>
      <c r="R116" s="3">
        <v>2529384.830047937</v>
      </c>
    </row>
    <row r="117" spans="1:18">
      <c r="A117" s="4">
        <v>45566</v>
      </c>
      <c r="B117" t="s">
        <v>14</v>
      </c>
      <c r="C117" t="s">
        <v>8</v>
      </c>
      <c r="D117" t="s">
        <v>47</v>
      </c>
      <c r="E117" t="s">
        <v>52</v>
      </c>
      <c r="F117">
        <v>2801</v>
      </c>
      <c r="G117" s="3">
        <v>62</v>
      </c>
      <c r="H117" s="3">
        <v>554568.5174155128</v>
      </c>
      <c r="I117" s="3">
        <v>0</v>
      </c>
      <c r="J117" s="3">
        <v>0</v>
      </c>
      <c r="K117" s="3">
        <v>0</v>
      </c>
      <c r="L117" s="3">
        <v>2772.842587077565</v>
      </c>
      <c r="M117" s="3">
        <v>55456.85174155129</v>
      </c>
      <c r="N117" s="3">
        <v>27728.42587077565</v>
      </c>
      <c r="O117" s="3">
        <v>5545.685174155129</v>
      </c>
      <c r="P117" s="3">
        <v>1109.137034831026</v>
      </c>
      <c r="Q117" s="3">
        <v>0</v>
      </c>
      <c r="R117" s="3">
        <v>461955.5750071222</v>
      </c>
    </row>
    <row r="118" spans="1:18">
      <c r="A118" s="4">
        <v>45566</v>
      </c>
      <c r="B118" t="s">
        <v>15</v>
      </c>
      <c r="C118" t="s">
        <v>9</v>
      </c>
      <c r="D118" t="s">
        <v>46</v>
      </c>
      <c r="E118" t="s">
        <v>50</v>
      </c>
      <c r="F118">
        <v>41</v>
      </c>
      <c r="G118" s="3">
        <v>1350</v>
      </c>
      <c r="H118" s="3">
        <v>176753.5064605304</v>
      </c>
      <c r="I118" s="3">
        <v>10605.21038763183</v>
      </c>
      <c r="J118" s="3">
        <v>5302.605193815913</v>
      </c>
      <c r="K118" s="3">
        <v>14140.28051684243</v>
      </c>
      <c r="L118" s="3">
        <v>1767.535064605304</v>
      </c>
      <c r="M118" s="3">
        <v>0</v>
      </c>
      <c r="N118" s="3">
        <v>0</v>
      </c>
      <c r="O118" s="3">
        <v>1767.535064605304</v>
      </c>
      <c r="P118" s="3">
        <v>883.7675323026522</v>
      </c>
      <c r="Q118" s="3">
        <v>0</v>
      </c>
      <c r="R118" s="3">
        <v>142286.572700727</v>
      </c>
    </row>
    <row r="119" spans="1:18">
      <c r="A119" s="4">
        <v>45566</v>
      </c>
      <c r="B119" t="s">
        <v>15</v>
      </c>
      <c r="C119" t="s">
        <v>9</v>
      </c>
      <c r="D119" t="s">
        <v>47</v>
      </c>
      <c r="E119" t="s">
        <v>54</v>
      </c>
      <c r="F119">
        <v>365</v>
      </c>
      <c r="G119" s="3">
        <v>1350</v>
      </c>
      <c r="H119" s="3">
        <v>1573537.313612039</v>
      </c>
      <c r="I119" s="3">
        <v>0</v>
      </c>
      <c r="J119" s="3">
        <v>0</v>
      </c>
      <c r="K119" s="3">
        <v>0</v>
      </c>
      <c r="L119" s="3">
        <v>7867.686568060196</v>
      </c>
      <c r="M119" s="3">
        <v>314707.4627224078</v>
      </c>
      <c r="N119" s="3">
        <v>78676.86568060196</v>
      </c>
      <c r="O119" s="3">
        <v>15735.37313612039</v>
      </c>
      <c r="P119" s="3">
        <v>3147.074627224079</v>
      </c>
      <c r="Q119" s="3">
        <v>0</v>
      </c>
      <c r="R119" s="3">
        <v>1153402.850877625</v>
      </c>
    </row>
    <row r="120" spans="1:18">
      <c r="A120" s="4">
        <v>45566</v>
      </c>
      <c r="B120" t="s">
        <v>17</v>
      </c>
      <c r="C120" t="s">
        <v>11</v>
      </c>
      <c r="D120" t="s">
        <v>46</v>
      </c>
      <c r="E120" t="s">
        <v>53</v>
      </c>
      <c r="F120">
        <v>6019</v>
      </c>
      <c r="G120" s="3">
        <v>75</v>
      </c>
      <c r="H120" s="3">
        <v>1441570.942257361</v>
      </c>
      <c r="I120" s="3">
        <v>86494.25653544169</v>
      </c>
      <c r="J120" s="3">
        <v>43247.12826772084</v>
      </c>
      <c r="K120" s="3">
        <v>115325.6753805889</v>
      </c>
      <c r="L120" s="3">
        <v>14415.70942257361</v>
      </c>
      <c r="M120" s="3">
        <v>0</v>
      </c>
      <c r="N120" s="3">
        <v>0</v>
      </c>
      <c r="O120" s="3">
        <v>14415.70942257361</v>
      </c>
      <c r="P120" s="3">
        <v>7207.854711286806</v>
      </c>
      <c r="Q120" s="3">
        <v>0</v>
      </c>
      <c r="R120" s="3">
        <v>1160464.608517176</v>
      </c>
    </row>
    <row r="121" spans="1:18">
      <c r="A121" s="4">
        <v>45566</v>
      </c>
      <c r="B121" t="s">
        <v>17</v>
      </c>
      <c r="C121" t="s">
        <v>11</v>
      </c>
      <c r="D121" t="s">
        <v>47</v>
      </c>
      <c r="E121" t="s">
        <v>52</v>
      </c>
      <c r="F121">
        <v>4012</v>
      </c>
      <c r="G121" s="3">
        <v>75</v>
      </c>
      <c r="H121" s="3">
        <v>960887.6259073822</v>
      </c>
      <c r="I121" s="3">
        <v>0</v>
      </c>
      <c r="J121" s="3">
        <v>0</v>
      </c>
      <c r="K121" s="3">
        <v>0</v>
      </c>
      <c r="L121" s="3">
        <v>4804.438129536911</v>
      </c>
      <c r="M121" s="3">
        <v>96088.76259073823</v>
      </c>
      <c r="N121" s="3">
        <v>48044.38129536912</v>
      </c>
      <c r="O121" s="3">
        <v>9608.876259073822</v>
      </c>
      <c r="P121" s="3">
        <v>1921.775251814765</v>
      </c>
      <c r="Q121" s="3">
        <v>-1441.331438861073</v>
      </c>
      <c r="R121" s="3">
        <v>801860.7238197104</v>
      </c>
    </row>
    <row r="122" spans="1:18">
      <c r="A122" s="4">
        <v>45597</v>
      </c>
      <c r="B122" t="s">
        <v>13</v>
      </c>
      <c r="C122" t="s">
        <v>7</v>
      </c>
      <c r="D122" t="s">
        <v>46</v>
      </c>
      <c r="E122" t="s">
        <v>50</v>
      </c>
      <c r="F122">
        <v>16184</v>
      </c>
      <c r="G122" s="3">
        <v>48.5</v>
      </c>
      <c r="H122" s="3">
        <v>2506559.517705969</v>
      </c>
      <c r="I122" s="3">
        <v>150393.5710623581</v>
      </c>
      <c r="J122" s="3">
        <v>75196.78553117906</v>
      </c>
      <c r="K122" s="3">
        <v>200524.7614164775</v>
      </c>
      <c r="L122" s="3">
        <v>25065.59517705969</v>
      </c>
      <c r="M122" s="3">
        <v>0</v>
      </c>
      <c r="N122" s="3">
        <v>0</v>
      </c>
      <c r="O122" s="3">
        <v>25065.59517705969</v>
      </c>
      <c r="P122" s="3">
        <v>12532.79758852985</v>
      </c>
      <c r="Q122" s="3">
        <v>0</v>
      </c>
      <c r="R122" s="3">
        <v>2017780.411753305</v>
      </c>
    </row>
    <row r="123" spans="1:18">
      <c r="A123" s="4">
        <v>45597</v>
      </c>
      <c r="B123" t="s">
        <v>13</v>
      </c>
      <c r="C123" t="s">
        <v>7</v>
      </c>
      <c r="D123" t="s">
        <v>47</v>
      </c>
      <c r="E123" t="s">
        <v>52</v>
      </c>
      <c r="F123">
        <v>5394</v>
      </c>
      <c r="G123" s="3">
        <v>48.5</v>
      </c>
      <c r="H123" s="3">
        <v>835416.5866600345</v>
      </c>
      <c r="I123" s="3">
        <v>0</v>
      </c>
      <c r="J123" s="3">
        <v>0</v>
      </c>
      <c r="K123" s="3">
        <v>0</v>
      </c>
      <c r="L123" s="3">
        <v>4177.082933300172</v>
      </c>
      <c r="M123" s="3">
        <v>83541.65866600345</v>
      </c>
      <c r="N123" s="3">
        <v>41770.82933300173</v>
      </c>
      <c r="O123" s="3">
        <v>8354.165866600344</v>
      </c>
      <c r="P123" s="3">
        <v>1670.833173320069</v>
      </c>
      <c r="Q123" s="3">
        <v>0</v>
      </c>
      <c r="R123" s="3">
        <v>695902.0166878087</v>
      </c>
    </row>
    <row r="124" spans="1:18">
      <c r="A124" s="4">
        <v>45597</v>
      </c>
      <c r="B124" t="s">
        <v>16</v>
      </c>
      <c r="C124" t="s">
        <v>10</v>
      </c>
      <c r="D124" t="s">
        <v>46</v>
      </c>
      <c r="E124" t="s">
        <v>53</v>
      </c>
      <c r="F124">
        <v>17329</v>
      </c>
      <c r="G124" s="3">
        <v>32</v>
      </c>
      <c r="H124" s="3">
        <v>1770817.857823758</v>
      </c>
      <c r="I124" s="3">
        <v>106249.0714694255</v>
      </c>
      <c r="J124" s="3">
        <v>53124.53573471275</v>
      </c>
      <c r="K124" s="3">
        <v>141665.4286259006</v>
      </c>
      <c r="L124" s="3">
        <v>17708.17857823758</v>
      </c>
      <c r="M124" s="3">
        <v>0</v>
      </c>
      <c r="N124" s="3">
        <v>0</v>
      </c>
      <c r="O124" s="3">
        <v>17708.17857823758</v>
      </c>
      <c r="P124" s="3">
        <v>8854.08928911879</v>
      </c>
      <c r="Q124" s="3">
        <v>-2656.226786735638</v>
      </c>
      <c r="R124" s="3">
        <v>1428164.602334861</v>
      </c>
    </row>
    <row r="125" spans="1:18">
      <c r="A125" s="4">
        <v>45597</v>
      </c>
      <c r="B125" t="s">
        <v>16</v>
      </c>
      <c r="C125" t="s">
        <v>10</v>
      </c>
      <c r="D125" t="s">
        <v>47</v>
      </c>
      <c r="E125" t="s">
        <v>51</v>
      </c>
      <c r="F125">
        <v>7427</v>
      </c>
      <c r="G125" s="3">
        <v>32</v>
      </c>
      <c r="H125" s="3">
        <v>758951.1356718248</v>
      </c>
      <c r="I125" s="3">
        <v>0</v>
      </c>
      <c r="J125" s="3">
        <v>0</v>
      </c>
      <c r="K125" s="3">
        <v>0</v>
      </c>
      <c r="L125" s="3">
        <v>3794.755678359124</v>
      </c>
      <c r="M125" s="3">
        <v>75895.11356718249</v>
      </c>
      <c r="N125" s="3">
        <v>37947.55678359124</v>
      </c>
      <c r="O125" s="3">
        <v>7589.511356718248</v>
      </c>
      <c r="P125" s="3">
        <v>1517.90227134365</v>
      </c>
      <c r="Q125" s="3">
        <v>0</v>
      </c>
      <c r="R125" s="3">
        <v>632206.2960146301</v>
      </c>
    </row>
    <row r="126" spans="1:18">
      <c r="A126" s="4">
        <v>45597</v>
      </c>
      <c r="B126" t="s">
        <v>18</v>
      </c>
      <c r="C126" t="s">
        <v>12</v>
      </c>
      <c r="D126" t="s">
        <v>46</v>
      </c>
      <c r="E126" t="s">
        <v>48</v>
      </c>
      <c r="F126">
        <v>13018</v>
      </c>
      <c r="G126" s="3">
        <v>22</v>
      </c>
      <c r="H126" s="3">
        <v>914570.8624439038</v>
      </c>
      <c r="I126" s="3">
        <v>54874.25174663423</v>
      </c>
      <c r="J126" s="3">
        <v>27437.12587331711</v>
      </c>
      <c r="K126" s="3">
        <v>73165.6689955123</v>
      </c>
      <c r="L126" s="3">
        <v>9145.708624439038</v>
      </c>
      <c r="M126" s="3">
        <v>0</v>
      </c>
      <c r="N126" s="3">
        <v>0</v>
      </c>
      <c r="O126" s="3">
        <v>9145.708624439038</v>
      </c>
      <c r="P126" s="3">
        <v>4572.854312219519</v>
      </c>
      <c r="Q126" s="3">
        <v>0</v>
      </c>
      <c r="R126" s="3">
        <v>736229.5442673425</v>
      </c>
    </row>
    <row r="127" spans="1:18">
      <c r="A127" s="4">
        <v>45597</v>
      </c>
      <c r="B127" t="s">
        <v>18</v>
      </c>
      <c r="C127" t="s">
        <v>12</v>
      </c>
      <c r="D127" t="s">
        <v>47</v>
      </c>
      <c r="E127" t="s">
        <v>51</v>
      </c>
      <c r="F127">
        <v>1446</v>
      </c>
      <c r="G127" s="3">
        <v>22</v>
      </c>
      <c r="H127" s="3">
        <v>101587.7605695103</v>
      </c>
      <c r="I127" s="3">
        <v>0</v>
      </c>
      <c r="J127" s="3">
        <v>0</v>
      </c>
      <c r="K127" s="3">
        <v>0</v>
      </c>
      <c r="L127" s="3">
        <v>507.9388028475514</v>
      </c>
      <c r="M127" s="3">
        <v>10158.77605695103</v>
      </c>
      <c r="N127" s="3">
        <v>5079.388028475514</v>
      </c>
      <c r="O127" s="3">
        <v>1015.877605695103</v>
      </c>
      <c r="P127" s="3">
        <v>203.1755211390206</v>
      </c>
      <c r="Q127" s="3">
        <v>-152.3816408542654</v>
      </c>
      <c r="R127" s="3">
        <v>84774.98619525634</v>
      </c>
    </row>
    <row r="128" spans="1:18">
      <c r="A128" s="4">
        <v>45597</v>
      </c>
      <c r="B128" t="s">
        <v>14</v>
      </c>
      <c r="C128" t="s">
        <v>8</v>
      </c>
      <c r="D128" t="s">
        <v>46</v>
      </c>
      <c r="E128" t="s">
        <v>53</v>
      </c>
      <c r="F128">
        <v>15186</v>
      </c>
      <c r="G128" s="3">
        <v>62</v>
      </c>
      <c r="H128" s="3">
        <v>3006668.156184212</v>
      </c>
      <c r="I128" s="3">
        <v>180400.0893710527</v>
      </c>
      <c r="J128" s="3">
        <v>90200.04468552636</v>
      </c>
      <c r="K128" s="3">
        <v>240533.452494737</v>
      </c>
      <c r="L128" s="3">
        <v>30066.68156184212</v>
      </c>
      <c r="M128" s="3">
        <v>0</v>
      </c>
      <c r="N128" s="3">
        <v>0</v>
      </c>
      <c r="O128" s="3">
        <v>30066.68156184212</v>
      </c>
      <c r="P128" s="3">
        <v>15033.34078092106</v>
      </c>
      <c r="Q128" s="3">
        <v>6013.336312368425</v>
      </c>
      <c r="R128" s="3">
        <v>2414354.529415922</v>
      </c>
    </row>
    <row r="129" spans="1:18">
      <c r="A129" s="4">
        <v>45597</v>
      </c>
      <c r="B129" t="s">
        <v>14</v>
      </c>
      <c r="C129" t="s">
        <v>8</v>
      </c>
      <c r="D129" t="s">
        <v>47</v>
      </c>
      <c r="E129" t="s">
        <v>52</v>
      </c>
      <c r="F129">
        <v>2680</v>
      </c>
      <c r="G129" s="3">
        <v>62</v>
      </c>
      <c r="H129" s="3">
        <v>530611.7910294803</v>
      </c>
      <c r="I129" s="3">
        <v>0</v>
      </c>
      <c r="J129" s="3">
        <v>0</v>
      </c>
      <c r="K129" s="3">
        <v>0</v>
      </c>
      <c r="L129" s="3">
        <v>2653.058955147402</v>
      </c>
      <c r="M129" s="3">
        <v>53061.17910294804</v>
      </c>
      <c r="N129" s="3">
        <v>26530.58955147402</v>
      </c>
      <c r="O129" s="3">
        <v>5306.117910294804</v>
      </c>
      <c r="P129" s="3">
        <v>1061.223582058961</v>
      </c>
      <c r="Q129" s="3">
        <v>1061.223582058961</v>
      </c>
      <c r="R129" s="3">
        <v>440938.3983454981</v>
      </c>
    </row>
    <row r="130" spans="1:18">
      <c r="A130" s="4">
        <v>45597</v>
      </c>
      <c r="B130" t="s">
        <v>15</v>
      </c>
      <c r="C130" t="s">
        <v>9</v>
      </c>
      <c r="D130" t="s">
        <v>46</v>
      </c>
      <c r="E130" t="s">
        <v>50</v>
      </c>
      <c r="F130">
        <v>40</v>
      </c>
      <c r="G130" s="3">
        <v>1350</v>
      </c>
      <c r="H130" s="3">
        <v>172442.4453273468</v>
      </c>
      <c r="I130" s="3">
        <v>10346.54671964081</v>
      </c>
      <c r="J130" s="3">
        <v>5173.273359820403</v>
      </c>
      <c r="K130" s="3">
        <v>13795.39562618774</v>
      </c>
      <c r="L130" s="3">
        <v>1724.424453273468</v>
      </c>
      <c r="M130" s="3">
        <v>0</v>
      </c>
      <c r="N130" s="3">
        <v>0</v>
      </c>
      <c r="O130" s="3">
        <v>1724.424453273468</v>
      </c>
      <c r="P130" s="3">
        <v>862.2122266367338</v>
      </c>
      <c r="Q130" s="3">
        <v>0</v>
      </c>
      <c r="R130" s="3">
        <v>138816.1684885141</v>
      </c>
    </row>
    <row r="131" spans="1:18">
      <c r="A131" s="4">
        <v>45597</v>
      </c>
      <c r="B131" t="s">
        <v>15</v>
      </c>
      <c r="C131" t="s">
        <v>9</v>
      </c>
      <c r="D131" t="s">
        <v>47</v>
      </c>
      <c r="E131" t="s">
        <v>51</v>
      </c>
      <c r="F131">
        <v>361</v>
      </c>
      <c r="G131" s="3">
        <v>1350</v>
      </c>
      <c r="H131" s="3">
        <v>1556293.069079305</v>
      </c>
      <c r="I131" s="3">
        <v>0</v>
      </c>
      <c r="J131" s="3">
        <v>0</v>
      </c>
      <c r="K131" s="3">
        <v>0</v>
      </c>
      <c r="L131" s="3">
        <v>7781.465345396523</v>
      </c>
      <c r="M131" s="3">
        <v>311258.6138158609</v>
      </c>
      <c r="N131" s="3">
        <v>77814.65345396523</v>
      </c>
      <c r="O131" s="3">
        <v>15562.93069079305</v>
      </c>
      <c r="P131" s="3">
        <v>3112.586138158609</v>
      </c>
      <c r="Q131" s="3">
        <v>0</v>
      </c>
      <c r="R131" s="3">
        <v>1140762.81963513</v>
      </c>
    </row>
    <row r="132" spans="1:18">
      <c r="A132" s="4">
        <v>45597</v>
      </c>
      <c r="B132" t="s">
        <v>17</v>
      </c>
      <c r="C132" t="s">
        <v>11</v>
      </c>
      <c r="D132" t="s">
        <v>46</v>
      </c>
      <c r="E132" t="s">
        <v>53</v>
      </c>
      <c r="F132">
        <v>6133</v>
      </c>
      <c r="G132" s="3">
        <v>75</v>
      </c>
      <c r="H132" s="3">
        <v>1468874.329434191</v>
      </c>
      <c r="I132" s="3">
        <v>88132.45976605147</v>
      </c>
      <c r="J132" s="3">
        <v>44066.22988302574</v>
      </c>
      <c r="K132" s="3">
        <v>117509.9463547353</v>
      </c>
      <c r="L132" s="3">
        <v>14688.74329434191</v>
      </c>
      <c r="M132" s="3">
        <v>0</v>
      </c>
      <c r="N132" s="3">
        <v>0</v>
      </c>
      <c r="O132" s="3">
        <v>14688.74329434191</v>
      </c>
      <c r="P132" s="3">
        <v>7344.371647170957</v>
      </c>
      <c r="Q132" s="3">
        <v>0</v>
      </c>
      <c r="R132" s="3">
        <v>1182443.835194524</v>
      </c>
    </row>
    <row r="133" spans="1:18">
      <c r="A133" s="4">
        <v>45597</v>
      </c>
      <c r="B133" t="s">
        <v>17</v>
      </c>
      <c r="C133" t="s">
        <v>11</v>
      </c>
      <c r="D133" t="s">
        <v>47</v>
      </c>
      <c r="E133" t="s">
        <v>52</v>
      </c>
      <c r="F133">
        <v>4089</v>
      </c>
      <c r="G133" s="3">
        <v>75</v>
      </c>
      <c r="H133" s="3">
        <v>979329.3874215569</v>
      </c>
      <c r="I133" s="3">
        <v>0</v>
      </c>
      <c r="J133" s="3">
        <v>0</v>
      </c>
      <c r="K133" s="3">
        <v>0</v>
      </c>
      <c r="L133" s="3">
        <v>4896.646937107784</v>
      </c>
      <c r="M133" s="3">
        <v>97932.93874215569</v>
      </c>
      <c r="N133" s="3">
        <v>48966.46937107784</v>
      </c>
      <c r="O133" s="3">
        <v>9793.293874215567</v>
      </c>
      <c r="P133" s="3">
        <v>1958.658774843114</v>
      </c>
      <c r="Q133" s="3">
        <v>-1468.994081132335</v>
      </c>
      <c r="R133" s="3">
        <v>817250.3738032891</v>
      </c>
    </row>
    <row r="134" spans="1:18">
      <c r="A134" s="4">
        <v>45627</v>
      </c>
      <c r="B134" t="s">
        <v>13</v>
      </c>
      <c r="C134" t="s">
        <v>7</v>
      </c>
      <c r="D134" t="s">
        <v>46</v>
      </c>
      <c r="E134" t="s">
        <v>50</v>
      </c>
      <c r="F134">
        <v>16453</v>
      </c>
      <c r="G134" s="3">
        <v>48.5</v>
      </c>
      <c r="H134" s="3">
        <v>2548221.931834918</v>
      </c>
      <c r="I134" s="3">
        <v>152893.3159100951</v>
      </c>
      <c r="J134" s="3">
        <v>76446.65795504753</v>
      </c>
      <c r="K134" s="3">
        <v>203857.7545467934</v>
      </c>
      <c r="L134" s="3">
        <v>25482.21931834918</v>
      </c>
      <c r="M134" s="3">
        <v>0</v>
      </c>
      <c r="N134" s="3">
        <v>0</v>
      </c>
      <c r="O134" s="3">
        <v>25482.21931834918</v>
      </c>
      <c r="P134" s="3">
        <v>12741.10965917459</v>
      </c>
      <c r="Q134" s="3">
        <v>0</v>
      </c>
      <c r="R134" s="3">
        <v>2051318.655127109</v>
      </c>
    </row>
    <row r="135" spans="1:18">
      <c r="A135" s="4">
        <v>45627</v>
      </c>
      <c r="B135" t="s">
        <v>13</v>
      </c>
      <c r="C135" t="s">
        <v>7</v>
      </c>
      <c r="D135" t="s">
        <v>47</v>
      </c>
      <c r="E135" t="s">
        <v>54</v>
      </c>
      <c r="F135">
        <v>5484</v>
      </c>
      <c r="G135" s="3">
        <v>48.5</v>
      </c>
      <c r="H135" s="3">
        <v>849355.684323995</v>
      </c>
      <c r="I135" s="3">
        <v>0</v>
      </c>
      <c r="J135" s="3">
        <v>0</v>
      </c>
      <c r="K135" s="3">
        <v>0</v>
      </c>
      <c r="L135" s="3">
        <v>4246.778421619975</v>
      </c>
      <c r="M135" s="3">
        <v>84935.56843239951</v>
      </c>
      <c r="N135" s="3">
        <v>42467.78421619975</v>
      </c>
      <c r="O135" s="3">
        <v>8493.55684323995</v>
      </c>
      <c r="P135" s="3">
        <v>1698.71136864799</v>
      </c>
      <c r="Q135" s="3">
        <v>0</v>
      </c>
      <c r="R135" s="3">
        <v>707513.2850418878</v>
      </c>
    </row>
    <row r="136" spans="1:18">
      <c r="A136" s="4">
        <v>45627</v>
      </c>
      <c r="B136" t="s">
        <v>16</v>
      </c>
      <c r="C136" t="s">
        <v>10</v>
      </c>
      <c r="D136" t="s">
        <v>46</v>
      </c>
      <c r="E136" t="s">
        <v>50</v>
      </c>
      <c r="F136">
        <v>17730</v>
      </c>
      <c r="G136" s="3">
        <v>32</v>
      </c>
      <c r="H136" s="3">
        <v>1811795.292239323</v>
      </c>
      <c r="I136" s="3">
        <v>108707.7175343594</v>
      </c>
      <c r="J136" s="3">
        <v>54353.8587671797</v>
      </c>
      <c r="K136" s="3">
        <v>144943.6233791459</v>
      </c>
      <c r="L136" s="3">
        <v>18117.95292239323</v>
      </c>
      <c r="M136" s="3">
        <v>0</v>
      </c>
      <c r="N136" s="3">
        <v>0</v>
      </c>
      <c r="O136" s="3">
        <v>18117.95292239323</v>
      </c>
      <c r="P136" s="3">
        <v>9058.976461196617</v>
      </c>
      <c r="Q136" s="3">
        <v>0</v>
      </c>
      <c r="R136" s="3">
        <v>1458495.210252655</v>
      </c>
    </row>
    <row r="137" spans="1:18">
      <c r="A137" s="4">
        <v>45627</v>
      </c>
      <c r="B137" t="s">
        <v>16</v>
      </c>
      <c r="C137" t="s">
        <v>10</v>
      </c>
      <c r="D137" t="s">
        <v>47</v>
      </c>
      <c r="E137" t="s">
        <v>51</v>
      </c>
      <c r="F137">
        <v>7599</v>
      </c>
      <c r="G137" s="3">
        <v>32</v>
      </c>
      <c r="H137" s="3">
        <v>776527.4915807456</v>
      </c>
      <c r="I137" s="3">
        <v>0</v>
      </c>
      <c r="J137" s="3">
        <v>0</v>
      </c>
      <c r="K137" s="3">
        <v>0</v>
      </c>
      <c r="L137" s="3">
        <v>3882.637457903727</v>
      </c>
      <c r="M137" s="3">
        <v>77652.74915807456</v>
      </c>
      <c r="N137" s="3">
        <v>38826.37457903728</v>
      </c>
      <c r="O137" s="3">
        <v>7765.274915807455</v>
      </c>
      <c r="P137" s="3">
        <v>1553.054983161491</v>
      </c>
      <c r="Q137" s="3">
        <v>-1164.791237371118</v>
      </c>
      <c r="R137" s="3">
        <v>648012.1917241322</v>
      </c>
    </row>
    <row r="138" spans="1:18">
      <c r="A138" s="4">
        <v>45627</v>
      </c>
      <c r="B138" t="s">
        <v>18</v>
      </c>
      <c r="C138" t="s">
        <v>12</v>
      </c>
      <c r="D138" t="s">
        <v>46</v>
      </c>
      <c r="E138" t="s">
        <v>53</v>
      </c>
      <c r="F138">
        <v>13108</v>
      </c>
      <c r="G138" s="3">
        <v>22</v>
      </c>
      <c r="H138" s="3">
        <v>920893.7521059065</v>
      </c>
      <c r="I138" s="3">
        <v>55253.62512635438</v>
      </c>
      <c r="J138" s="3">
        <v>27626.81256317719</v>
      </c>
      <c r="K138" s="3">
        <v>73671.50016847253</v>
      </c>
      <c r="L138" s="3">
        <v>9208.937521059066</v>
      </c>
      <c r="M138" s="3">
        <v>0</v>
      </c>
      <c r="N138" s="3">
        <v>0</v>
      </c>
      <c r="O138" s="3">
        <v>9208.937521059066</v>
      </c>
      <c r="P138" s="3">
        <v>4604.468760529533</v>
      </c>
      <c r="Q138" s="3">
        <v>-1381.34062815886</v>
      </c>
      <c r="R138" s="3">
        <v>742700.8110734136</v>
      </c>
    </row>
    <row r="139" spans="1:18">
      <c r="A139" s="4">
        <v>45627</v>
      </c>
      <c r="B139" t="s">
        <v>18</v>
      </c>
      <c r="C139" t="s">
        <v>12</v>
      </c>
      <c r="D139" t="s">
        <v>47</v>
      </c>
      <c r="E139" t="s">
        <v>51</v>
      </c>
      <c r="F139">
        <v>1456</v>
      </c>
      <c r="G139" s="3">
        <v>22</v>
      </c>
      <c r="H139" s="3">
        <v>102290.3038652884</v>
      </c>
      <c r="I139" s="3">
        <v>0</v>
      </c>
      <c r="J139" s="3">
        <v>0</v>
      </c>
      <c r="K139" s="3">
        <v>0</v>
      </c>
      <c r="L139" s="3">
        <v>511.4515193264418</v>
      </c>
      <c r="M139" s="3">
        <v>10229.03038652884</v>
      </c>
      <c r="N139" s="3">
        <v>5114.515193264418</v>
      </c>
      <c r="O139" s="3">
        <v>1022.903038652884</v>
      </c>
      <c r="P139" s="3">
        <v>204.5806077305768</v>
      </c>
      <c r="Q139" s="3">
        <v>204.5806077305768</v>
      </c>
      <c r="R139" s="3">
        <v>85003.24251205462</v>
      </c>
    </row>
    <row r="140" spans="1:18">
      <c r="A140" s="4">
        <v>45627</v>
      </c>
      <c r="B140" t="s">
        <v>14</v>
      </c>
      <c r="C140" t="s">
        <v>8</v>
      </c>
      <c r="D140" t="s">
        <v>46</v>
      </c>
      <c r="E140" t="s">
        <v>53</v>
      </c>
      <c r="F140">
        <v>15915</v>
      </c>
      <c r="G140" s="3">
        <v>62</v>
      </c>
      <c r="H140" s="3">
        <v>3151002.482923201</v>
      </c>
      <c r="I140" s="3">
        <v>189060.1489753921</v>
      </c>
      <c r="J140" s="3">
        <v>94530.07448769604</v>
      </c>
      <c r="K140" s="3">
        <v>252080.1986338561</v>
      </c>
      <c r="L140" s="3">
        <v>31510.02482923202</v>
      </c>
      <c r="M140" s="3">
        <v>0</v>
      </c>
      <c r="N140" s="3">
        <v>0</v>
      </c>
      <c r="O140" s="3">
        <v>31510.02482923202</v>
      </c>
      <c r="P140" s="3">
        <v>15755.01241461601</v>
      </c>
      <c r="Q140" s="3">
        <v>6302.004965846403</v>
      </c>
      <c r="R140" s="3">
        <v>2530254.993787331</v>
      </c>
    </row>
    <row r="141" spans="1:18">
      <c r="A141" s="4">
        <v>45627</v>
      </c>
      <c r="B141" t="s">
        <v>14</v>
      </c>
      <c r="C141" t="s">
        <v>8</v>
      </c>
      <c r="D141" t="s">
        <v>47</v>
      </c>
      <c r="E141" t="s">
        <v>54</v>
      </c>
      <c r="F141">
        <v>2808</v>
      </c>
      <c r="G141" s="3">
        <v>62</v>
      </c>
      <c r="H141" s="3">
        <v>555954.443735366</v>
      </c>
      <c r="I141" s="3">
        <v>0</v>
      </c>
      <c r="J141" s="3">
        <v>0</v>
      </c>
      <c r="K141" s="3">
        <v>0</v>
      </c>
      <c r="L141" s="3">
        <v>2779.77221867683</v>
      </c>
      <c r="M141" s="3">
        <v>55595.44437353661</v>
      </c>
      <c r="N141" s="3">
        <v>27797.7221867683</v>
      </c>
      <c r="O141" s="3">
        <v>5559.54443735366</v>
      </c>
      <c r="P141" s="3">
        <v>1111.908887470732</v>
      </c>
      <c r="Q141" s="3">
        <v>-833.9316656030489</v>
      </c>
      <c r="R141" s="3">
        <v>463943.9832971629</v>
      </c>
    </row>
    <row r="142" spans="1:18">
      <c r="A142" s="4">
        <v>45627</v>
      </c>
      <c r="B142" t="s">
        <v>15</v>
      </c>
      <c r="C142" t="s">
        <v>9</v>
      </c>
      <c r="D142" t="s">
        <v>46</v>
      </c>
      <c r="E142" t="s">
        <v>50</v>
      </c>
      <c r="F142">
        <v>43</v>
      </c>
      <c r="G142" s="3">
        <v>1350</v>
      </c>
      <c r="H142" s="3">
        <v>185375.6287268978</v>
      </c>
      <c r="I142" s="3">
        <v>11122.53772361387</v>
      </c>
      <c r="J142" s="3">
        <v>5561.268861806933</v>
      </c>
      <c r="K142" s="3">
        <v>14830.05029815182</v>
      </c>
      <c r="L142" s="3">
        <v>1853.756287268978</v>
      </c>
      <c r="M142" s="3">
        <v>0</v>
      </c>
      <c r="N142" s="3">
        <v>0</v>
      </c>
      <c r="O142" s="3">
        <v>1853.756287268978</v>
      </c>
      <c r="P142" s="3">
        <v>926.8781436344889</v>
      </c>
      <c r="Q142" s="3">
        <v>0</v>
      </c>
      <c r="R142" s="3">
        <v>149227.3811251527</v>
      </c>
    </row>
    <row r="143" spans="1:18">
      <c r="A143" s="4">
        <v>45627</v>
      </c>
      <c r="B143" t="s">
        <v>15</v>
      </c>
      <c r="C143" t="s">
        <v>9</v>
      </c>
      <c r="D143" t="s">
        <v>47</v>
      </c>
      <c r="E143" t="s">
        <v>52</v>
      </c>
      <c r="F143">
        <v>383</v>
      </c>
      <c r="G143" s="3">
        <v>1350</v>
      </c>
      <c r="H143" s="3">
        <v>1651136.414009345</v>
      </c>
      <c r="I143" s="3">
        <v>0</v>
      </c>
      <c r="J143" s="3">
        <v>0</v>
      </c>
      <c r="K143" s="3">
        <v>0</v>
      </c>
      <c r="L143" s="3">
        <v>8255.682070046727</v>
      </c>
      <c r="M143" s="3">
        <v>330227.282801869</v>
      </c>
      <c r="N143" s="3">
        <v>82556.82070046726</v>
      </c>
      <c r="O143" s="3">
        <v>16511.36414009345</v>
      </c>
      <c r="P143" s="3">
        <v>3302.27282801869</v>
      </c>
      <c r="Q143" s="3">
        <v>3302.27282801869</v>
      </c>
      <c r="R143" s="3">
        <v>1206980.718640831</v>
      </c>
    </row>
    <row r="144" spans="1:18">
      <c r="A144" s="4">
        <v>45627</v>
      </c>
      <c r="B144" t="s">
        <v>17</v>
      </c>
      <c r="C144" t="s">
        <v>11</v>
      </c>
      <c r="D144" t="s">
        <v>46</v>
      </c>
      <c r="E144" t="s">
        <v>53</v>
      </c>
      <c r="F144">
        <v>6026</v>
      </c>
      <c r="G144" s="3">
        <v>75</v>
      </c>
      <c r="H144" s="3">
        <v>1443247.466031377</v>
      </c>
      <c r="I144" s="3">
        <v>86594.84796188264</v>
      </c>
      <c r="J144" s="3">
        <v>43297.42398094132</v>
      </c>
      <c r="K144" s="3">
        <v>115459.7972825102</v>
      </c>
      <c r="L144" s="3">
        <v>14432.47466031377</v>
      </c>
      <c r="M144" s="3">
        <v>0</v>
      </c>
      <c r="N144" s="3">
        <v>0</v>
      </c>
      <c r="O144" s="3">
        <v>14432.47466031377</v>
      </c>
      <c r="P144" s="3">
        <v>7216.237330156886</v>
      </c>
      <c r="Q144" s="3">
        <v>0</v>
      </c>
      <c r="R144" s="3">
        <v>1161814.210155259</v>
      </c>
    </row>
    <row r="145" spans="1:18">
      <c r="A145" s="4">
        <v>45627</v>
      </c>
      <c r="B145" t="s">
        <v>17</v>
      </c>
      <c r="C145" t="s">
        <v>11</v>
      </c>
      <c r="D145" t="s">
        <v>47</v>
      </c>
      <c r="E145" t="s">
        <v>51</v>
      </c>
      <c r="F145">
        <v>4017</v>
      </c>
      <c r="G145" s="3">
        <v>75</v>
      </c>
      <c r="H145" s="3">
        <v>962085.1428888221</v>
      </c>
      <c r="I145" s="3">
        <v>0</v>
      </c>
      <c r="J145" s="3">
        <v>0</v>
      </c>
      <c r="K145" s="3">
        <v>0</v>
      </c>
      <c r="L145" s="3">
        <v>4810.425714444111</v>
      </c>
      <c r="M145" s="3">
        <v>96208.51428888222</v>
      </c>
      <c r="N145" s="3">
        <v>48104.25714444111</v>
      </c>
      <c r="O145" s="3">
        <v>9620.851428888222</v>
      </c>
      <c r="P145" s="3">
        <v>1924.170285777644</v>
      </c>
      <c r="Q145" s="3">
        <v>0</v>
      </c>
      <c r="R145" s="3">
        <v>801416.9240263889</v>
      </c>
    </row>
  </sheetData>
  <autoFilter ref="A1:R14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4"/>
  <sheetViews>
    <sheetView workbookViewId="0"/>
  </sheetViews>
  <sheetFormatPr defaultRowHeight="15"/>
  <cols>
    <col min="1" max="1" width="12.7109375" customWidth="1"/>
    <col min="2" max="12" width="18.7109375" style="3" customWidth="1"/>
    <col min="13" max="13" width="26.7109375" style="3" customWidth="1"/>
  </cols>
  <sheetData>
    <row r="1" spans="1:13" s="1" customFormat="1">
      <c r="A1" s="2" t="s">
        <v>55</v>
      </c>
      <c r="B1" s="2" t="s">
        <v>35</v>
      </c>
      <c r="C1" s="2" t="s">
        <v>36</v>
      </c>
      <c r="D1" s="2" t="s">
        <v>37</v>
      </c>
      <c r="E1" s="2" t="s">
        <v>38</v>
      </c>
      <c r="F1" s="2" t="s">
        <v>39</v>
      </c>
      <c r="G1" s="2" t="s">
        <v>40</v>
      </c>
      <c r="H1" s="2" t="s">
        <v>41</v>
      </c>
      <c r="I1" s="2" t="s">
        <v>42</v>
      </c>
      <c r="J1" s="2" t="s">
        <v>43</v>
      </c>
      <c r="K1" s="2" t="s">
        <v>44</v>
      </c>
      <c r="L1" s="2" t="s">
        <v>45</v>
      </c>
      <c r="M1" s="1" t="s">
        <v>110</v>
      </c>
    </row>
    <row r="2" spans="1:13">
      <c r="A2" t="s">
        <v>56</v>
      </c>
      <c r="B2" s="3">
        <v>14999559.62521929</v>
      </c>
      <c r="C2" s="3">
        <v>602753.7905754716</v>
      </c>
      <c r="D2" s="3">
        <v>301376.8952877358</v>
      </c>
      <c r="E2" s="3">
        <v>803671.7207672956</v>
      </c>
      <c r="F2" s="3">
        <v>125227.2806740525</v>
      </c>
      <c r="G2" s="3">
        <v>662635.4835303365</v>
      </c>
      <c r="H2" s="3">
        <v>247683.1557814051</v>
      </c>
      <c r="I2" s="3">
        <v>149995.5962521929</v>
      </c>
      <c r="J2" s="3">
        <v>60136.80877921217</v>
      </c>
      <c r="K2" s="3">
        <v>3711.59690578932</v>
      </c>
      <c r="L2" s="3">
        <v>12042367.2966658</v>
      </c>
      <c r="M2" s="3">
        <f>B2-D2-E2-F2-G2-H2-I2-J2-K2-L2-M2</f>
        <v>0</v>
      </c>
    </row>
    <row r="3" spans="1:13">
      <c r="A3" t="s">
        <v>57</v>
      </c>
      <c r="B3" s="3">
        <v>15059516.90544603</v>
      </c>
      <c r="C3" s="3">
        <v>609826.0384637802</v>
      </c>
      <c r="D3" s="3">
        <v>304913.0192318901</v>
      </c>
      <c r="E3" s="3">
        <v>813101.3846183736</v>
      </c>
      <c r="F3" s="3">
        <v>126116.4210658785</v>
      </c>
      <c r="G3" s="3">
        <v>649515.32781275</v>
      </c>
      <c r="H3" s="3">
        <v>244787.4798858179</v>
      </c>
      <c r="I3" s="3">
        <v>150595.1690544603</v>
      </c>
      <c r="J3" s="3">
        <v>60610.33573408107</v>
      </c>
      <c r="K3" s="3">
        <v>11673.63823185113</v>
      </c>
      <c r="L3" s="3">
        <v>12088378.09134714</v>
      </c>
      <c r="M3" s="3">
        <f>B3-D3-E3-F3-G3-H3-I3-J3-K3-L3-M3</f>
        <v>0</v>
      </c>
    </row>
    <row r="4" spans="1:13">
      <c r="A4" t="s">
        <v>58</v>
      </c>
      <c r="B4" s="3">
        <v>14265056.99624055</v>
      </c>
      <c r="C4" s="3">
        <v>576423.170393005</v>
      </c>
      <c r="D4" s="3">
        <v>288211.5851965025</v>
      </c>
      <c r="E4" s="3">
        <v>768564.2271906734</v>
      </c>
      <c r="F4" s="3">
        <v>119360.5491806198</v>
      </c>
      <c r="G4" s="3">
        <v>617549.7675237783</v>
      </c>
      <c r="H4" s="3">
        <v>232900.2078178565</v>
      </c>
      <c r="I4" s="3">
        <v>142650.5699624055</v>
      </c>
      <c r="J4" s="3">
        <v>57351.27251213135</v>
      </c>
      <c r="K4" s="3">
        <v>752.6058923595017</v>
      </c>
      <c r="L4" s="3">
        <v>11461293.04057121</v>
      </c>
      <c r="M4" s="3">
        <f>B4-D4-E4-F4-G4-H4-I4-J4-K4-L4-M4</f>
        <v>0</v>
      </c>
    </row>
    <row r="5" spans="1:13">
      <c r="A5" t="s">
        <v>59</v>
      </c>
      <c r="B5" s="3">
        <v>14094648.73309234</v>
      </c>
      <c r="C5" s="3">
        <v>561879.8535608891</v>
      </c>
      <c r="D5" s="3">
        <v>280939.9267804446</v>
      </c>
      <c r="E5" s="3">
        <v>749173.1380811855</v>
      </c>
      <c r="F5" s="3">
        <v>117296.5647955358</v>
      </c>
      <c r="G5" s="3">
        <v>645872.0021484172</v>
      </c>
      <c r="H5" s="3">
        <v>236499.225353876</v>
      </c>
      <c r="I5" s="3">
        <v>140946.4873309234</v>
      </c>
      <c r="J5" s="3">
        <v>56283.29014422914</v>
      </c>
      <c r="K5" s="3">
        <v>2170.863574022192</v>
      </c>
      <c r="L5" s="3">
        <v>11303587.38132282</v>
      </c>
      <c r="M5" s="3">
        <f>B5-D5-E5-F5-G5-H5-I5-J5-K5-L5-M5</f>
        <v>0</v>
      </c>
    </row>
    <row r="6" spans="1:13">
      <c r="A6" t="s">
        <v>60</v>
      </c>
      <c r="B6" s="3">
        <v>14226455.43551616</v>
      </c>
      <c r="C6" s="3">
        <v>577296.2081731539</v>
      </c>
      <c r="D6" s="3">
        <v>288648.104086577</v>
      </c>
      <c r="E6" s="3">
        <v>769728.2775642053</v>
      </c>
      <c r="F6" s="3">
        <v>119240.2945253436</v>
      </c>
      <c r="G6" s="3">
        <v>616114.5035042898</v>
      </c>
      <c r="H6" s="3">
        <v>230242.5982981797</v>
      </c>
      <c r="I6" s="3">
        <v>142264.5543551616</v>
      </c>
      <c r="J6" s="3">
        <v>57317.72127969002</v>
      </c>
      <c r="K6" s="3">
        <v>4621.764099120142</v>
      </c>
      <c r="L6" s="3">
        <v>11420981.40963044</v>
      </c>
      <c r="M6" s="3">
        <f>B6-D6-E6-F6-G6-H6-I6-J6-K6-L6-M6</f>
        <v>0</v>
      </c>
    </row>
    <row r="7" spans="1:13">
      <c r="A7" t="s">
        <v>61</v>
      </c>
      <c r="B7" s="3">
        <v>14557524.17358365</v>
      </c>
      <c r="C7" s="3">
        <v>590375.1054390066</v>
      </c>
      <c r="D7" s="3">
        <v>295187.5527195033</v>
      </c>
      <c r="E7" s="3">
        <v>787166.8072520087</v>
      </c>
      <c r="F7" s="3">
        <v>121985.5463211688</v>
      </c>
      <c r="G7" s="3">
        <v>634752.0191276971</v>
      </c>
      <c r="H7" s="3">
        <v>235896.9541466772</v>
      </c>
      <c r="I7" s="3">
        <v>145575.2417358365</v>
      </c>
      <c r="J7" s="3">
        <v>58633.80361911764</v>
      </c>
      <c r="K7" s="3">
        <v>7591.376289830678</v>
      </c>
      <c r="L7" s="3">
        <v>11680359.76693281</v>
      </c>
      <c r="M7" s="3">
        <f>B7-D7-E7-F7-G7-H7-I7-J7-K7-L7-M7</f>
        <v>0</v>
      </c>
    </row>
    <row r="8" spans="1:13">
      <c r="A8" t="s">
        <v>62</v>
      </c>
      <c r="B8" s="3">
        <v>14215334.49448185</v>
      </c>
      <c r="C8" s="3">
        <v>575668.0640851882</v>
      </c>
      <c r="D8" s="3">
        <v>287834.0320425941</v>
      </c>
      <c r="E8" s="3">
        <v>767557.4187802511</v>
      </c>
      <c r="F8" s="3">
        <v>119049.0111461749</v>
      </c>
      <c r="G8" s="3">
        <v>616422.6645408471</v>
      </c>
      <c r="H8" s="3">
        <v>231043.3379864358</v>
      </c>
      <c r="I8" s="3">
        <v>142153.3449448185</v>
      </c>
      <c r="J8" s="3">
        <v>57214.07219322312</v>
      </c>
      <c r="K8" s="3">
        <v>2288.946731838709</v>
      </c>
      <c r="L8" s="3">
        <v>11416103.60203048</v>
      </c>
      <c r="M8" s="3">
        <f>B8-D8-E8-F8-G8-H8-I8-J8-K8-L8-M8</f>
        <v>0</v>
      </c>
    </row>
    <row r="9" spans="1:13">
      <c r="A9" t="s">
        <v>63</v>
      </c>
      <c r="B9" s="3">
        <v>14238930.36908415</v>
      </c>
      <c r="C9" s="3">
        <v>580217.4789983577</v>
      </c>
      <c r="D9" s="3">
        <v>290108.7394991788</v>
      </c>
      <c r="E9" s="3">
        <v>773623.3053311437</v>
      </c>
      <c r="F9" s="3">
        <v>119546.1084286172</v>
      </c>
      <c r="G9" s="3">
        <v>609906.5754725053</v>
      </c>
      <c r="H9" s="3">
        <v>228431.9526222425</v>
      </c>
      <c r="I9" s="3">
        <v>142389.3036908415</v>
      </c>
      <c r="J9" s="3">
        <v>57488.73468808618</v>
      </c>
      <c r="K9" s="3">
        <v>4829.752041835242</v>
      </c>
      <c r="L9" s="3">
        <v>11432388.41831134</v>
      </c>
      <c r="M9" s="3">
        <f>B9-D9-E9-F9-G9-H9-I9-J9-K9-L9-M9</f>
        <v>0</v>
      </c>
    </row>
    <row r="10" spans="1:13">
      <c r="A10" t="s">
        <v>64</v>
      </c>
      <c r="B10" s="3">
        <v>14131821.25688554</v>
      </c>
      <c r="C10" s="3">
        <v>567891.86781451</v>
      </c>
      <c r="D10" s="3">
        <v>283945.933907255</v>
      </c>
      <c r="E10" s="3">
        <v>757189.1570860135</v>
      </c>
      <c r="F10" s="3">
        <v>117983.4286023036</v>
      </c>
      <c r="G10" s="3">
        <v>631809.3207319721</v>
      </c>
      <c r="H10" s="3">
        <v>233347.8396655188</v>
      </c>
      <c r="I10" s="3">
        <v>141318.2125688554</v>
      </c>
      <c r="J10" s="3">
        <v>56658.23590449659</v>
      </c>
      <c r="K10" s="3">
        <v>951.4639656081049</v>
      </c>
      <c r="L10" s="3">
        <v>11340725.79663901</v>
      </c>
      <c r="M10" s="3">
        <f>B10-D10-E10-F10-G10-H10-I10-J10-K10-L10-M10</f>
        <v>0</v>
      </c>
    </row>
    <row r="11" spans="1:13">
      <c r="A11" t="s">
        <v>65</v>
      </c>
      <c r="B11" s="3">
        <v>15022682.87978625</v>
      </c>
      <c r="C11" s="3">
        <v>609565.8419740528</v>
      </c>
      <c r="D11" s="3">
        <v>304782.9209870264</v>
      </c>
      <c r="E11" s="3">
        <v>812754.4559654038</v>
      </c>
      <c r="F11" s="3">
        <v>125910.567896769</v>
      </c>
      <c r="G11" s="3">
        <v>643678.9493830736</v>
      </c>
      <c r="H11" s="3">
        <v>243162.6090109348</v>
      </c>
      <c r="I11" s="3">
        <v>150226.8287978625</v>
      </c>
      <c r="J11" s="3">
        <v>60523.65785827514</v>
      </c>
      <c r="K11" s="3">
        <v>-5432.559736641771</v>
      </c>
      <c r="L11" s="3">
        <v>12077509.60764949</v>
      </c>
      <c r="M11" s="3">
        <f>B11-D11-E11-F11-G11-H11-I11-J11-K11-L11-M11</f>
        <v>0</v>
      </c>
    </row>
    <row r="12" spans="1:13">
      <c r="A12" t="s">
        <v>66</v>
      </c>
      <c r="B12" s="3">
        <v>14602122.89935109</v>
      </c>
      <c r="C12" s="3">
        <v>590395.9901351628</v>
      </c>
      <c r="D12" s="3">
        <v>295197.9950675814</v>
      </c>
      <c r="E12" s="3">
        <v>787194.6535135505</v>
      </c>
      <c r="F12" s="3">
        <v>122210.2803413524</v>
      </c>
      <c r="G12" s="3">
        <v>631848.2799511016</v>
      </c>
      <c r="H12" s="3">
        <v>238109.4865215856</v>
      </c>
      <c r="I12" s="3">
        <v>146021.2289935109</v>
      </c>
      <c r="J12" s="3">
        <v>58724.04530546033</v>
      </c>
      <c r="K12" s="3">
        <v>2796.957385705147</v>
      </c>
      <c r="L12" s="3">
        <v>11729623.98213608</v>
      </c>
      <c r="M12" s="3">
        <f>B12-D12-E12-F12-G12-H12-I12-J12-K12-L12-M12</f>
        <v>0</v>
      </c>
    </row>
    <row r="13" spans="1:13">
      <c r="A13" t="s">
        <v>67</v>
      </c>
      <c r="B13" s="3">
        <v>14957886.03426519</v>
      </c>
      <c r="C13" s="3">
        <v>603632.1932316974</v>
      </c>
      <c r="D13" s="3">
        <v>301816.0966158487</v>
      </c>
      <c r="E13" s="3">
        <v>804842.9243089299</v>
      </c>
      <c r="F13" s="3">
        <v>125092.1129406341</v>
      </c>
      <c r="G13" s="3">
        <v>654848.5894412907</v>
      </c>
      <c r="H13" s="3">
        <v>244867.4740201781</v>
      </c>
      <c r="I13" s="3">
        <v>149578.8603426519</v>
      </c>
      <c r="J13" s="3">
        <v>60097.38173011524</v>
      </c>
      <c r="K13" s="3">
        <v>6428.794870462643</v>
      </c>
      <c r="L13" s="3">
        <v>12006681.60676338</v>
      </c>
      <c r="M13" s="3">
        <f>B13-D13-E13-F13-G13-H13-I13-J13-K13-L13-M13</f>
        <v>0</v>
      </c>
    </row>
    <row r="14" spans="1:13">
      <c r="A14" s="5" t="s">
        <v>104</v>
      </c>
      <c r="B14" s="3">
        <f>SUM(B2:B13)</f>
        <v>0</v>
      </c>
      <c r="C14" s="3">
        <f>SUM(C2:C13)</f>
        <v>0</v>
      </c>
      <c r="D14" s="3">
        <f>SUM(D2:D13)</f>
        <v>0</v>
      </c>
      <c r="E14" s="3">
        <f>SUM(E2:E13)</f>
        <v>0</v>
      </c>
      <c r="F14" s="3">
        <f>SUM(F2:F13)</f>
        <v>0</v>
      </c>
      <c r="G14" s="3">
        <f>SUM(G2:G13)</f>
        <v>0</v>
      </c>
      <c r="H14" s="3">
        <f>SUM(H2:H13)</f>
        <v>0</v>
      </c>
      <c r="I14" s="3">
        <f>SUM(I2:I13)</f>
        <v>0</v>
      </c>
      <c r="J14" s="3">
        <f>SUM(J2:J13)</f>
        <v>0</v>
      </c>
      <c r="K14" s="3">
        <f>SUM(K2:K13)</f>
        <v>0</v>
      </c>
      <c r="L14" s="3">
        <f>SUM(L2:L13)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8"/>
  <sheetViews>
    <sheetView workbookViewId="0"/>
  </sheetViews>
  <sheetFormatPr defaultRowHeight="15"/>
  <cols>
    <col min="1" max="2" width="18.7109375" customWidth="1"/>
    <col min="3" max="6" width="20.7109375" customWidth="1"/>
    <col min="7" max="10" width="22.7109375" style="3" customWidth="1"/>
  </cols>
  <sheetData>
    <row r="1" spans="1:10" s="1" customFormat="1">
      <c r="A1" s="2" t="s">
        <v>1</v>
      </c>
      <c r="B1" s="2" t="s">
        <v>0</v>
      </c>
      <c r="C1" s="2" t="s">
        <v>68</v>
      </c>
      <c r="D1" s="2" t="s">
        <v>69</v>
      </c>
      <c r="E1" s="2" t="s">
        <v>70</v>
      </c>
      <c r="F1" s="2" t="s">
        <v>71</v>
      </c>
      <c r="G1" s="2" t="s">
        <v>72</v>
      </c>
      <c r="H1" s="2" t="s">
        <v>73</v>
      </c>
      <c r="I1" s="2" t="s">
        <v>74</v>
      </c>
      <c r="J1" s="2" t="s">
        <v>75</v>
      </c>
    </row>
    <row r="2" spans="1:10">
      <c r="A2" t="s">
        <v>13</v>
      </c>
      <c r="B2" t="s">
        <v>7</v>
      </c>
      <c r="C2">
        <v>132232</v>
      </c>
      <c r="D2">
        <v>132806</v>
      </c>
      <c r="E2">
        <v>125.7531871876471</v>
      </c>
      <c r="F2">
        <v>125.7015865350261</v>
      </c>
      <c r="G2" s="3">
        <f>(F2-E2)*C2</f>
        <v>0</v>
      </c>
      <c r="H2" s="3">
        <f>E2*(D2-C2)</f>
        <v>0</v>
      </c>
      <c r="I2" s="3">
        <f>=(F2*D2)-(E2*C2)-=(F2-E2)*C2-=E2*(D2-C2)</f>
        <v>0</v>
      </c>
      <c r="J2" s="3">
        <f>(F2*D2)-(E2*C2)</f>
        <v>0</v>
      </c>
    </row>
    <row r="3" spans="1:10">
      <c r="A3" t="s">
        <v>16</v>
      </c>
      <c r="B3" t="s">
        <v>10</v>
      </c>
      <c r="C3">
        <v>156619</v>
      </c>
      <c r="D3">
        <v>152819</v>
      </c>
      <c r="E3">
        <v>83.02827010489413</v>
      </c>
      <c r="F3">
        <v>83.14188965878186</v>
      </c>
      <c r="G3" s="3">
        <f>(F3-E3)*C3</f>
        <v>0</v>
      </c>
      <c r="H3" s="3">
        <f>E3*(D3-C3)</f>
        <v>0</v>
      </c>
      <c r="I3" s="3">
        <f>=(F3*D3)-(E3*C3)-=(F3-E3)*C3-=E3*(D3-C3)</f>
        <v>0</v>
      </c>
      <c r="J3" s="3">
        <f>(F3*D3)-(E3*C3)</f>
        <v>0</v>
      </c>
    </row>
    <row r="4" spans="1:10">
      <c r="A4" t="s">
        <v>18</v>
      </c>
      <c r="B4" t="s">
        <v>12</v>
      </c>
      <c r="C4">
        <v>81694</v>
      </c>
      <c r="D4">
        <v>88035</v>
      </c>
      <c r="E4">
        <v>56.72974980628204</v>
      </c>
      <c r="F4">
        <v>56.76167096014382</v>
      </c>
      <c r="G4" s="3">
        <f>(F4-E4)*C4</f>
        <v>0</v>
      </c>
      <c r="H4" s="3">
        <f>E4*(D4-C4)</f>
        <v>0</v>
      </c>
      <c r="I4" s="3">
        <f>=(F4*D4)-(E4*C4)-=(F4-E4)*C4-=E4*(D4-C4)</f>
        <v>0</v>
      </c>
      <c r="J4" s="3">
        <f>(F4*D4)-(E4*C4)</f>
        <v>0</v>
      </c>
    </row>
    <row r="5" spans="1:10">
      <c r="A5" t="s">
        <v>14</v>
      </c>
      <c r="B5" t="s">
        <v>8</v>
      </c>
      <c r="C5">
        <v>107472</v>
      </c>
      <c r="D5">
        <v>106363</v>
      </c>
      <c r="E5">
        <v>160.1219571604865</v>
      </c>
      <c r="F5">
        <v>160.1025829560719</v>
      </c>
      <c r="G5" s="3">
        <f>(F5-E5)*C5</f>
        <v>0</v>
      </c>
      <c r="H5" s="3">
        <f>E5*(D5-C5)</f>
        <v>0</v>
      </c>
      <c r="I5" s="3">
        <f>=(F5*D5)-(E5*C5)-=(F5-E5)*C5-=E5*(D5-C5)</f>
        <v>0</v>
      </c>
      <c r="J5" s="3">
        <f>(F5*D5)-(E5*C5)</f>
        <v>0</v>
      </c>
    </row>
    <row r="6" spans="1:10">
      <c r="A6" t="s">
        <v>15</v>
      </c>
      <c r="B6" t="s">
        <v>9</v>
      </c>
      <c r="C6">
        <v>2500</v>
      </c>
      <c r="D6">
        <v>2451</v>
      </c>
      <c r="E6">
        <v>3189.55582363047</v>
      </c>
      <c r="F6">
        <v>3190.93540892446</v>
      </c>
      <c r="G6" s="3">
        <f>(F6-E6)*C6</f>
        <v>0</v>
      </c>
      <c r="H6" s="3">
        <f>E6*(D6-C6)</f>
        <v>0</v>
      </c>
      <c r="I6" s="3">
        <f>=(F6*D6)-(E6*C6)-=(F6-E6)*C6-=E6*(D6-C6)</f>
        <v>0</v>
      </c>
      <c r="J6" s="3">
        <f>(F6*D6)-(E6*C6)</f>
        <v>0</v>
      </c>
    </row>
    <row r="7" spans="1:10">
      <c r="A7" t="s">
        <v>17</v>
      </c>
      <c r="B7" t="s">
        <v>11</v>
      </c>
      <c r="C7">
        <v>53957</v>
      </c>
      <c r="D7">
        <v>55004</v>
      </c>
      <c r="E7">
        <v>195.4810345833253</v>
      </c>
      <c r="F7">
        <v>195.5577822555984</v>
      </c>
      <c r="G7" s="3">
        <f>(F7-E7)*C7</f>
        <v>0</v>
      </c>
      <c r="H7" s="3">
        <f>E7*(D7-C7)</f>
        <v>0</v>
      </c>
      <c r="I7" s="3">
        <f>=(F7*D7)-(E7*C7)-=(F7-E7)*C7-=E7*(D7-C7)</f>
        <v>0</v>
      </c>
      <c r="J7" s="3">
        <f>(F7*D7)-(E7*C7)</f>
        <v>0</v>
      </c>
    </row>
    <row r="8" spans="1:10">
      <c r="A8" s="5" t="s">
        <v>104</v>
      </c>
      <c r="C8" s="3">
        <f>SUM(C2:C7)</f>
        <v>0</v>
      </c>
      <c r="D8" s="3">
        <f>SUM(D2:D7)</f>
        <v>0</v>
      </c>
      <c r="E8" s="3">
        <f>SUM(E2:E7)</f>
        <v>0</v>
      </c>
      <c r="F8" s="3">
        <f>SUM(F2:F7)</f>
        <v>0</v>
      </c>
      <c r="G8" s="3">
        <f>SUM(G2:G7)</f>
        <v>0</v>
      </c>
      <c r="H8" s="3">
        <f>SUM(H2:H7)</f>
        <v>0</v>
      </c>
      <c r="I8" s="3">
        <f>SUM(I2:I7)</f>
        <v>0</v>
      </c>
      <c r="J8" s="3">
        <f>SUM(J2:J7)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3"/>
  <sheetViews>
    <sheetView workbookViewId="0"/>
  </sheetViews>
  <sheetFormatPr defaultRowHeight="15"/>
  <sheetData>
    <row r="1" spans="1:1" s="1" customFormat="1">
      <c r="A1" s="2" t="s">
        <v>76</v>
      </c>
    </row>
    <row r="2" spans="1:1">
      <c r="A2" t="s">
        <v>77</v>
      </c>
    </row>
    <row r="4" spans="1:1">
      <c r="A4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3" spans="1:1">
      <c r="A13" t="s">
        <v>85</v>
      </c>
    </row>
    <row r="14" spans="1:1">
      <c r="A14" t="s">
        <v>86</v>
      </c>
    </row>
    <row r="15" spans="1:1">
      <c r="A15" t="s">
        <v>87</v>
      </c>
    </row>
    <row r="16" spans="1:1">
      <c r="A16" t="s">
        <v>88</v>
      </c>
    </row>
    <row r="17" spans="1:1">
      <c r="A17" t="s">
        <v>89</v>
      </c>
    </row>
    <row r="18" spans="1:1">
      <c r="A18" t="s">
        <v>90</v>
      </c>
    </row>
    <row r="19" spans="1:1">
      <c r="A19" t="s">
        <v>91</v>
      </c>
    </row>
    <row r="20" spans="1:1">
      <c r="A20" t="s">
        <v>92</v>
      </c>
    </row>
    <row r="21" spans="1:1">
      <c r="A21" t="s">
        <v>93</v>
      </c>
    </row>
    <row r="23" spans="1:1">
      <c r="A2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5"/>
  <sheetViews>
    <sheetView workbookViewId="0"/>
  </sheetViews>
  <sheetFormatPr defaultRowHeight="15"/>
  <cols>
    <col min="1" max="1" width="65.7109375" customWidth="1"/>
    <col min="2" max="2" width="12.7109375" customWidth="1"/>
    <col min="3" max="3" width="50.7109375" customWidth="1"/>
  </cols>
  <sheetData>
    <row r="1" spans="1:3" s="1" customFormat="1">
      <c r="A1" s="2" t="s">
        <v>95</v>
      </c>
      <c r="B1" s="2" t="s">
        <v>96</v>
      </c>
      <c r="C1" s="2" t="s">
        <v>97</v>
      </c>
    </row>
    <row r="2" spans="1:3">
      <c r="A2" t="s">
        <v>98</v>
      </c>
      <c r="B2">
        <f>IF(ROUND(Transactions!S2,2)=ROUND(Waterfall_Template!L14,2),"OK","NIET OK")</f>
        <v>0</v>
      </c>
      <c r="C2" t="s">
        <v>107</v>
      </c>
    </row>
    <row r="3" spans="1:3">
      <c r="A3" t="s">
        <v>99</v>
      </c>
      <c r="B3">
        <f>IF(ROUND(Transactions!T2,2)=ROUND(Waterfall_Template!B14,2),"OK","NIET OK")</f>
        <v>0</v>
      </c>
      <c r="C3" t="s">
        <v>108</v>
      </c>
    </row>
    <row r="4" spans="1:3">
      <c r="A4" t="s">
        <v>100</v>
      </c>
      <c r="B4">
        <f>IF(MIN(Waterfall_Template!L2:L13)&gt;=0,"OK","NIET OK")</f>
        <v>0</v>
      </c>
      <c r="C4" t="s">
        <v>109</v>
      </c>
    </row>
    <row r="5" spans="1:3">
      <c r="A5" t="s">
        <v>101</v>
      </c>
      <c r="B5">
        <f>IF(ROUND(SUM(ABS(Waterfall_Template!M2:M13)),2)=0,"OK","NIET OK")</f>
        <v>0</v>
      </c>
      <c r="C5" t="s">
        <v>111</v>
      </c>
    </row>
  </sheetData>
  <conditionalFormatting sqref="B2:B5">
    <cfRule type="cellIs" dxfId="0" priority="1" operator="equal">
      <formula>"OK"</formula>
    </cfRule>
    <cfRule type="cellIs" dxfId="1" priority="2" operator="notEqual">
      <formula>"OK"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Product_master</vt:lpstr>
      <vt:lpstr>Transactions</vt:lpstr>
      <vt:lpstr>Waterfall_Template</vt:lpstr>
      <vt:lpstr>Price_Volume_Mix</vt:lpstr>
      <vt:lpstr>README</vt:lpstr>
      <vt:lpstr>Consistency_Checks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2025-09-08T09:57:59Z</dcterms:created>
  <dcterms:modified xsi:type="dcterms:W3CDTF">2025-09-08T09:57:59Z</dcterms:modified>
</cp:coreProperties>
</file>